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ompartida_SIF\1. Procesos de integración\Integración 2024, Ejercicio 2023\5.Formatos de Integración\"/>
    </mc:Choice>
  </mc:AlternateContent>
  <bookViews>
    <workbookView xWindow="0" yWindow="0" windowWidth="28800" windowHeight="12330" tabRatio="738" firstSheet="1" activeTab="1"/>
  </bookViews>
  <sheets>
    <sheet name="Base Maestra" sheetId="5" state="hidden" r:id="rId1"/>
    <sheet name="Instrucciones" sheetId="40" r:id="rId2"/>
    <sheet name="Resumen de Calidad" sheetId="4" r:id="rId3"/>
    <sheet name="Evaluación-2024" sheetId="7" state="hidden" r:id="rId4"/>
    <sheet name="XX.CVEPRES-2023" sheetId="3" r:id="rId5"/>
    <sheet name="Catálogo Esp-Temp" sheetId="2" r:id="rId6"/>
    <sheet name="Catálogo CAI" sheetId="31" r:id="rId7"/>
    <sheet name="Catálogo COG" sheetId="32" r:id="rId8"/>
    <sheet name="1.COG=CFA" sheetId="33" r:id="rId9"/>
    <sheet name="2.CAI=CFA" sheetId="34" r:id="rId10"/>
    <sheet name="Catálogo IP" sheetId="35" r:id="rId11"/>
    <sheet name="CFA=HP" sheetId="36" r:id="rId12"/>
    <sheet name="FF=HF" sheetId="37" r:id="rId13"/>
    <sheet name="FF=FS" sheetId="38" r:id="rId14"/>
    <sheet name="COG=FP" sheetId="39" r:id="rId15"/>
  </sheets>
  <definedNames>
    <definedName name="_xlnm._FilterDatabase" localSheetId="8" hidden="1">'1.COG=CFA'!$B$4:$G$97</definedName>
    <definedName name="_xlnm._FilterDatabase" localSheetId="9" hidden="1">'2.CAI=CFA'!$B$446:$P$586</definedName>
    <definedName name="_xlnm._FilterDatabase" localSheetId="0" hidden="1">'Base Maestra'!$A$4:$E$69</definedName>
    <definedName name="_xlnm._FilterDatabase" localSheetId="6" hidden="1">'Catálogo CAI'!$B$4:$L$410</definedName>
    <definedName name="_xlnm._FilterDatabase" localSheetId="7" hidden="1">'Catálogo COG'!$B$4:$F$631</definedName>
    <definedName name="_xlnm._FilterDatabase" localSheetId="13" hidden="1">'FF=FS'!$B$5:$H$5</definedName>
    <definedName name="_xlnm._FilterDatabase" localSheetId="12" hidden="1">'FF=HF'!$B$4:$H$4</definedName>
    <definedName name="_xlnm._FilterDatabase" localSheetId="4" hidden="1">'XX.CVEPRES-2023'!$A$1:$AT$334</definedName>
    <definedName name="_xlnm.Print_Area" localSheetId="8">'1.COG=CFA'!$A$1:$H$98</definedName>
    <definedName name="_xlnm.Print_Area" localSheetId="9">'2.CAI=CFA'!$A$1:$Q$959</definedName>
    <definedName name="_xlnm.Print_Area" localSheetId="6">'Catálogo CAI'!$A$1:$A$381</definedName>
    <definedName name="_xlnm.Print_Area" localSheetId="7">'Catálogo COG'!$A$1:$G$632</definedName>
    <definedName name="_xlnm.Print_Area" localSheetId="5">'Catálogo Esp-Temp'!$A$1:$L$56</definedName>
    <definedName name="_xlnm.Print_Area" localSheetId="10">'Catálogo IP'!$A$1:$E$12</definedName>
    <definedName name="_xlnm.Print_Area" localSheetId="11">'CFA=HP'!$A$1:$J$44</definedName>
    <definedName name="_xlnm.Print_Area" localSheetId="14">'COG=FP'!$A$1:$I$28</definedName>
    <definedName name="_xlnm.Print_Area" localSheetId="3">'Evaluación-2024'!$B$1:$H$87</definedName>
    <definedName name="_xlnm.Print_Area" localSheetId="13">'FF=FS'!$A$1:$I$24</definedName>
    <definedName name="_xlnm.Print_Area" localSheetId="12">'FF=HF'!$A$1:$I$24</definedName>
    <definedName name="_xlnm.Print_Area" localSheetId="1">Instrucciones!$A$1:$J$64</definedName>
    <definedName name="_xlnm.Print_Area" localSheetId="2">'Resumen de Calidad'!$A$1:$N$79</definedName>
    <definedName name="_xlnm.Print_Area" localSheetId="4">'XX.CVEPRES-2023'!$A$1:$AN$5</definedName>
    <definedName name="FASSA20041a" localSheetId="9">#REF!</definedName>
    <definedName name="FASSA20041a" localSheetId="6">#REF!</definedName>
    <definedName name="FASSA20041a" localSheetId="7">#REF!</definedName>
    <definedName name="FASSA20041a" localSheetId="10">#REF!</definedName>
    <definedName name="FASSA20041a" localSheetId="3">#REF!</definedName>
    <definedName name="FASSA20041a">#REF!</definedName>
    <definedName name="FASSA2013" localSheetId="9">#REF!</definedName>
    <definedName name="FASSA2013" localSheetId="6">#REF!</definedName>
    <definedName name="FASSA2013" localSheetId="7">#REF!</definedName>
    <definedName name="FASSA2013" localSheetId="10">#REF!</definedName>
    <definedName name="FASSA2013" localSheetId="3">#REF!</definedName>
    <definedName name="FASSA2013">#REF!</definedName>
    <definedName name="FASSA20131A" localSheetId="9">#REF!</definedName>
    <definedName name="FASSA20131A" localSheetId="6">#REF!</definedName>
    <definedName name="FASSA20131A" localSheetId="7">#REF!</definedName>
    <definedName name="FASSA20131A" localSheetId="10">#REF!</definedName>
    <definedName name="FASSA20131A" localSheetId="3">#REF!</definedName>
    <definedName name="FASSA20131A">#REF!</definedName>
    <definedName name="ISSSTE" localSheetId="9">#REF!</definedName>
    <definedName name="ISSSTE" localSheetId="6">#REF!</definedName>
    <definedName name="ISSSTE" localSheetId="7">#REF!</definedName>
    <definedName name="ISSSTE">#REF!</definedName>
    <definedName name="oss" localSheetId="9">#REF!</definedName>
    <definedName name="oss" localSheetId="6">#REF!</definedName>
    <definedName name="oss" localSheetId="7">#REF!</definedName>
    <definedName name="oss" localSheetId="10">#REF!</definedName>
    <definedName name="oss" localSheetId="3">#REF!</definedName>
    <definedName name="o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7" i="5" l="1"/>
  <c r="N67" i="5"/>
  <c r="O67" i="5"/>
  <c r="P67" i="5"/>
  <c r="Q67" i="5"/>
  <c r="R67" i="5"/>
  <c r="N68" i="5"/>
  <c r="O68" i="5"/>
  <c r="P68" i="5"/>
  <c r="Q68" i="5"/>
  <c r="R68" i="5"/>
  <c r="S68" i="5"/>
  <c r="M68" i="5"/>
  <c r="S67" i="5" l="1"/>
  <c r="G69" i="5" l="1"/>
  <c r="H69" i="5"/>
  <c r="I69" i="5"/>
  <c r="J69" i="5"/>
  <c r="K69" i="5"/>
  <c r="F69" i="5"/>
  <c r="L67" i="5"/>
  <c r="L69" i="5" l="1"/>
  <c r="J54" i="4"/>
  <c r="AN2" i="3"/>
  <c r="H54" i="4" s="1"/>
  <c r="AO2" i="3"/>
  <c r="AN3" i="3"/>
  <c r="AO3" i="3"/>
  <c r="AN4" i="3"/>
  <c r="AO4" i="3"/>
  <c r="AN5" i="3"/>
  <c r="AO5" i="3"/>
  <c r="I54" i="4" l="1"/>
  <c r="AP4" i="3"/>
  <c r="AQ4" i="3"/>
  <c r="AR4" i="3"/>
  <c r="AS4" i="3"/>
  <c r="AT4" i="3"/>
  <c r="AP5" i="3"/>
  <c r="AQ5" i="3"/>
  <c r="AR5" i="3"/>
  <c r="AS5" i="3"/>
  <c r="AT5" i="3"/>
  <c r="M6" i="5" l="1"/>
  <c r="N6" i="5"/>
  <c r="O6" i="5"/>
  <c r="P6" i="5"/>
  <c r="Q6" i="5"/>
  <c r="R6" i="5"/>
  <c r="M7" i="5"/>
  <c r="N7" i="5"/>
  <c r="O7" i="5"/>
  <c r="P7" i="5"/>
  <c r="Q7" i="5"/>
  <c r="R7" i="5"/>
  <c r="M8" i="5"/>
  <c r="N8" i="5"/>
  <c r="O8" i="5"/>
  <c r="P8" i="5"/>
  <c r="Q8" i="5"/>
  <c r="R8" i="5"/>
  <c r="M9" i="5"/>
  <c r="N9" i="5"/>
  <c r="O9" i="5"/>
  <c r="P9" i="5"/>
  <c r="Q9" i="5"/>
  <c r="R9" i="5"/>
  <c r="M10" i="5"/>
  <c r="N10" i="5"/>
  <c r="O10" i="5"/>
  <c r="P10" i="5"/>
  <c r="Q10" i="5"/>
  <c r="R10" i="5"/>
  <c r="M11" i="5"/>
  <c r="N11" i="5"/>
  <c r="O11" i="5"/>
  <c r="P11" i="5"/>
  <c r="Q11" i="5"/>
  <c r="R11" i="5"/>
  <c r="M12" i="5"/>
  <c r="N12" i="5"/>
  <c r="O12" i="5"/>
  <c r="P12" i="5"/>
  <c r="Q12" i="5"/>
  <c r="R12" i="5"/>
  <c r="M13" i="5"/>
  <c r="N13" i="5"/>
  <c r="O13" i="5"/>
  <c r="P13" i="5"/>
  <c r="Q13" i="5"/>
  <c r="R13" i="5"/>
  <c r="M14" i="5"/>
  <c r="N14" i="5"/>
  <c r="O14" i="5"/>
  <c r="P14" i="5"/>
  <c r="Q14" i="5"/>
  <c r="R14" i="5"/>
  <c r="M15" i="5"/>
  <c r="N15" i="5"/>
  <c r="O15" i="5"/>
  <c r="P15" i="5"/>
  <c r="Q15" i="5"/>
  <c r="R15" i="5"/>
  <c r="M16" i="5"/>
  <c r="N16" i="5"/>
  <c r="O16" i="5"/>
  <c r="P16" i="5"/>
  <c r="Q16" i="5"/>
  <c r="R16" i="5"/>
  <c r="M17" i="5"/>
  <c r="N17" i="5"/>
  <c r="O17" i="5"/>
  <c r="P17" i="5"/>
  <c r="Q17" i="5"/>
  <c r="R17" i="5"/>
  <c r="M18" i="5"/>
  <c r="N18" i="5"/>
  <c r="O18" i="5"/>
  <c r="P18" i="5"/>
  <c r="Q18" i="5"/>
  <c r="R18" i="5"/>
  <c r="M19" i="5"/>
  <c r="N19" i="5"/>
  <c r="O19" i="5"/>
  <c r="P19" i="5"/>
  <c r="Q19" i="5"/>
  <c r="R19" i="5"/>
  <c r="M20" i="5"/>
  <c r="N20" i="5"/>
  <c r="O20" i="5"/>
  <c r="P20" i="5"/>
  <c r="Q20" i="5"/>
  <c r="R20" i="5"/>
  <c r="M21" i="5"/>
  <c r="N21" i="5"/>
  <c r="O21" i="5"/>
  <c r="P21" i="5"/>
  <c r="Q21" i="5"/>
  <c r="R21" i="5"/>
  <c r="M22" i="5"/>
  <c r="N22" i="5"/>
  <c r="O22" i="5"/>
  <c r="P22" i="5"/>
  <c r="Q22" i="5"/>
  <c r="R22" i="5"/>
  <c r="M23" i="5"/>
  <c r="N23" i="5"/>
  <c r="O23" i="5"/>
  <c r="P23" i="5"/>
  <c r="Q23" i="5"/>
  <c r="R23" i="5"/>
  <c r="M24" i="5"/>
  <c r="N24" i="5"/>
  <c r="O24" i="5"/>
  <c r="P24" i="5"/>
  <c r="Q24" i="5"/>
  <c r="R24" i="5"/>
  <c r="M25" i="5"/>
  <c r="N25" i="5"/>
  <c r="O25" i="5"/>
  <c r="P25" i="5"/>
  <c r="Q25" i="5"/>
  <c r="R25" i="5"/>
  <c r="M26" i="5"/>
  <c r="N26" i="5"/>
  <c r="O26" i="5"/>
  <c r="P26" i="5"/>
  <c r="Q26" i="5"/>
  <c r="R26" i="5"/>
  <c r="M27" i="5"/>
  <c r="N27" i="5"/>
  <c r="O27" i="5"/>
  <c r="P27" i="5"/>
  <c r="Q27" i="5"/>
  <c r="R27" i="5"/>
  <c r="M28" i="5"/>
  <c r="N28" i="5"/>
  <c r="O28" i="5"/>
  <c r="P28" i="5"/>
  <c r="Q28" i="5"/>
  <c r="R28" i="5"/>
  <c r="M29" i="5"/>
  <c r="N29" i="5"/>
  <c r="O29" i="5"/>
  <c r="P29" i="5"/>
  <c r="Q29" i="5"/>
  <c r="R29" i="5"/>
  <c r="M30" i="5"/>
  <c r="N30" i="5"/>
  <c r="O30" i="5"/>
  <c r="P30" i="5"/>
  <c r="Q30" i="5"/>
  <c r="R30" i="5"/>
  <c r="M31" i="5"/>
  <c r="N31" i="5"/>
  <c r="O31" i="5"/>
  <c r="P31" i="5"/>
  <c r="Q31" i="5"/>
  <c r="R31" i="5"/>
  <c r="M32" i="5"/>
  <c r="N32" i="5"/>
  <c r="O32" i="5"/>
  <c r="P32" i="5"/>
  <c r="Q32" i="5"/>
  <c r="R32" i="5"/>
  <c r="M33" i="5"/>
  <c r="N33" i="5"/>
  <c r="O33" i="5"/>
  <c r="P33" i="5"/>
  <c r="Q33" i="5"/>
  <c r="R33" i="5"/>
  <c r="M34" i="5"/>
  <c r="N34" i="5"/>
  <c r="O34" i="5"/>
  <c r="P34" i="5"/>
  <c r="Q34" i="5"/>
  <c r="R34" i="5"/>
  <c r="M35" i="5"/>
  <c r="N35" i="5"/>
  <c r="O35" i="5"/>
  <c r="P35" i="5"/>
  <c r="Q35" i="5"/>
  <c r="R35" i="5"/>
  <c r="M36" i="5"/>
  <c r="N36" i="5"/>
  <c r="O36" i="5"/>
  <c r="P36" i="5"/>
  <c r="Q36" i="5"/>
  <c r="R36" i="5"/>
  <c r="M37" i="5"/>
  <c r="N37" i="5"/>
  <c r="O37" i="5"/>
  <c r="P37" i="5"/>
  <c r="Q37" i="5"/>
  <c r="R37" i="5"/>
  <c r="M38" i="5"/>
  <c r="N38" i="5"/>
  <c r="O38" i="5"/>
  <c r="P38" i="5"/>
  <c r="Q38" i="5"/>
  <c r="R38" i="5"/>
  <c r="M39" i="5"/>
  <c r="N39" i="5"/>
  <c r="O39" i="5"/>
  <c r="P39" i="5"/>
  <c r="Q39" i="5"/>
  <c r="R39" i="5"/>
  <c r="M40" i="5"/>
  <c r="N40" i="5"/>
  <c r="O40" i="5"/>
  <c r="P40" i="5"/>
  <c r="Q40" i="5"/>
  <c r="R40" i="5"/>
  <c r="M41" i="5"/>
  <c r="N41" i="5"/>
  <c r="O41" i="5"/>
  <c r="P41" i="5"/>
  <c r="Q41" i="5"/>
  <c r="R41" i="5"/>
  <c r="M42" i="5"/>
  <c r="N42" i="5"/>
  <c r="O42" i="5"/>
  <c r="P42" i="5"/>
  <c r="Q42" i="5"/>
  <c r="R42" i="5"/>
  <c r="M43" i="5"/>
  <c r="N43" i="5"/>
  <c r="O43" i="5"/>
  <c r="P43" i="5"/>
  <c r="Q43" i="5"/>
  <c r="R43" i="5"/>
  <c r="M44" i="5"/>
  <c r="N44" i="5"/>
  <c r="O44" i="5"/>
  <c r="P44" i="5"/>
  <c r="Q44" i="5"/>
  <c r="R44" i="5"/>
  <c r="M45" i="5"/>
  <c r="N45" i="5"/>
  <c r="O45" i="5"/>
  <c r="P45" i="5"/>
  <c r="Q45" i="5"/>
  <c r="R45" i="5"/>
  <c r="M46" i="5"/>
  <c r="N46" i="5"/>
  <c r="O46" i="5"/>
  <c r="P46" i="5"/>
  <c r="Q46" i="5"/>
  <c r="R46" i="5"/>
  <c r="M47" i="5"/>
  <c r="N47" i="5"/>
  <c r="O47" i="5"/>
  <c r="P47" i="5"/>
  <c r="Q47" i="5"/>
  <c r="R47" i="5"/>
  <c r="M48" i="5"/>
  <c r="N48" i="5"/>
  <c r="O48" i="5"/>
  <c r="P48" i="5"/>
  <c r="Q48" i="5"/>
  <c r="R48" i="5"/>
  <c r="M49" i="5"/>
  <c r="N49" i="5"/>
  <c r="O49" i="5"/>
  <c r="P49" i="5"/>
  <c r="Q49" i="5"/>
  <c r="R49" i="5"/>
  <c r="M50" i="5"/>
  <c r="N50" i="5"/>
  <c r="O50" i="5"/>
  <c r="P50" i="5"/>
  <c r="Q50" i="5"/>
  <c r="R50" i="5"/>
  <c r="M51" i="5"/>
  <c r="N51" i="5"/>
  <c r="O51" i="5"/>
  <c r="P51" i="5"/>
  <c r="Q51" i="5"/>
  <c r="R51" i="5"/>
  <c r="M52" i="5"/>
  <c r="N52" i="5"/>
  <c r="O52" i="5"/>
  <c r="P52" i="5"/>
  <c r="Q52" i="5"/>
  <c r="R52" i="5"/>
  <c r="M53" i="5"/>
  <c r="N53" i="5"/>
  <c r="O53" i="5"/>
  <c r="P53" i="5"/>
  <c r="Q53" i="5"/>
  <c r="R53" i="5"/>
  <c r="M54" i="5"/>
  <c r="N54" i="5"/>
  <c r="O54" i="5"/>
  <c r="P54" i="5"/>
  <c r="Q54" i="5"/>
  <c r="R54" i="5"/>
  <c r="M55" i="5"/>
  <c r="N55" i="5"/>
  <c r="O55" i="5"/>
  <c r="P55" i="5"/>
  <c r="Q55" i="5"/>
  <c r="R55" i="5"/>
  <c r="M56" i="5"/>
  <c r="N56" i="5"/>
  <c r="O56" i="5"/>
  <c r="P56" i="5"/>
  <c r="Q56" i="5"/>
  <c r="R56" i="5"/>
  <c r="M57" i="5"/>
  <c r="N57" i="5"/>
  <c r="O57" i="5"/>
  <c r="P57" i="5"/>
  <c r="Q57" i="5"/>
  <c r="R57" i="5"/>
  <c r="M58" i="5"/>
  <c r="N58" i="5"/>
  <c r="O58" i="5"/>
  <c r="P58" i="5"/>
  <c r="Q58" i="5"/>
  <c r="R58" i="5"/>
  <c r="M59" i="5"/>
  <c r="N59" i="5"/>
  <c r="O59" i="5"/>
  <c r="P59" i="5"/>
  <c r="Q59" i="5"/>
  <c r="R59" i="5"/>
  <c r="M60" i="5"/>
  <c r="N60" i="5"/>
  <c r="O60" i="5"/>
  <c r="P60" i="5"/>
  <c r="Q60" i="5"/>
  <c r="R60" i="5"/>
  <c r="M61" i="5"/>
  <c r="N61" i="5"/>
  <c r="O61" i="5"/>
  <c r="P61" i="5"/>
  <c r="Q61" i="5"/>
  <c r="R61" i="5"/>
  <c r="M62" i="5"/>
  <c r="N62" i="5"/>
  <c r="O62" i="5"/>
  <c r="P62" i="5"/>
  <c r="Q62" i="5"/>
  <c r="R62" i="5"/>
  <c r="M63" i="5"/>
  <c r="N63" i="5"/>
  <c r="O63" i="5"/>
  <c r="P63" i="5"/>
  <c r="Q63" i="5"/>
  <c r="R63" i="5"/>
  <c r="M64" i="5"/>
  <c r="N64" i="5"/>
  <c r="O64" i="5"/>
  <c r="P64" i="5"/>
  <c r="Q64" i="5"/>
  <c r="R64" i="5"/>
  <c r="M65" i="5"/>
  <c r="N65" i="5"/>
  <c r="O65" i="5"/>
  <c r="P65" i="5"/>
  <c r="Q65" i="5"/>
  <c r="R65" i="5"/>
  <c r="M66" i="5"/>
  <c r="N66" i="5"/>
  <c r="O66" i="5"/>
  <c r="P66" i="5"/>
  <c r="Q66" i="5"/>
  <c r="R66" i="5"/>
  <c r="N5" i="5"/>
  <c r="O5" i="5"/>
  <c r="P5" i="5"/>
  <c r="Q5" i="5"/>
  <c r="R5" i="5"/>
  <c r="M5" i="5"/>
  <c r="H69" i="4" l="1"/>
  <c r="H70" i="4"/>
  <c r="H71" i="4"/>
  <c r="H72" i="4"/>
  <c r="H73" i="4"/>
  <c r="H74" i="4"/>
  <c r="H75" i="4"/>
  <c r="H76" i="4"/>
  <c r="H77" i="4"/>
  <c r="H68" i="4"/>
  <c r="I69" i="4" l="1"/>
  <c r="I70" i="4"/>
  <c r="I71" i="4"/>
  <c r="I72" i="4"/>
  <c r="I73" i="4"/>
  <c r="I74" i="4"/>
  <c r="I75" i="4"/>
  <c r="I76" i="4"/>
  <c r="I77" i="4"/>
  <c r="I68" i="4"/>
  <c r="H24" i="4"/>
  <c r="I24" i="4" s="1"/>
  <c r="I78" i="4" l="1"/>
  <c r="G13" i="4" s="1"/>
  <c r="G78" i="4"/>
  <c r="AQ3" i="3" l="1"/>
  <c r="AQ2" i="3"/>
  <c r="AR3" i="3" l="1"/>
  <c r="AS3" i="3"/>
  <c r="AT3" i="3"/>
  <c r="AT2" i="3"/>
  <c r="AS2" i="3"/>
  <c r="AR2" i="3"/>
  <c r="AP3" i="3"/>
  <c r="AP2" i="3"/>
  <c r="H62" i="4" l="1"/>
  <c r="H55" i="4"/>
  <c r="I55" i="4" s="1"/>
  <c r="H58" i="4"/>
  <c r="I58" i="4" s="1"/>
  <c r="H56" i="4" l="1"/>
  <c r="I56" i="4" s="1"/>
  <c r="G63" i="4"/>
  <c r="R69" i="5" l="1"/>
  <c r="Q69" i="5"/>
  <c r="P69" i="5"/>
  <c r="O69" i="5"/>
  <c r="N69" i="5"/>
  <c r="M69" i="5"/>
  <c r="L68" i="5" l="1"/>
  <c r="D24" i="4"/>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5" i="5"/>
  <c r="E24" i="4" l="1"/>
  <c r="F24" i="4"/>
  <c r="F19" i="4" s="1"/>
  <c r="H57" i="4" s="1"/>
  <c r="I57" i="4" s="1"/>
  <c r="D19" i="4"/>
  <c r="J57" i="4" s="1"/>
  <c r="D43" i="4"/>
  <c r="D47" i="4"/>
  <c r="S69" i="5"/>
  <c r="D29" i="4"/>
  <c r="E30" i="4" l="1"/>
  <c r="E29" i="4"/>
  <c r="G29" i="4" s="1"/>
  <c r="E31" i="4"/>
  <c r="E32" i="4"/>
  <c r="D39" i="4"/>
  <c r="J39" i="4" s="1"/>
  <c r="E19" i="4"/>
  <c r="E39" i="4" s="1"/>
  <c r="E47" i="4"/>
  <c r="E43" i="4"/>
  <c r="F47" i="4"/>
  <c r="F43" i="4"/>
  <c r="L43" i="4"/>
  <c r="K43" i="4"/>
  <c r="J43" i="4"/>
  <c r="H43" i="4"/>
  <c r="I43" i="4"/>
  <c r="G43" i="4"/>
  <c r="F32" i="4" l="1"/>
  <c r="G32" i="4"/>
  <c r="H32" i="4" s="1"/>
  <c r="I32" i="4" s="1"/>
  <c r="F31" i="4"/>
  <c r="G31" i="4"/>
  <c r="H31" i="4" s="1"/>
  <c r="I31" i="4" s="1"/>
  <c r="F30" i="4"/>
  <c r="G30" i="4"/>
  <c r="H30" i="4" s="1"/>
  <c r="I30" i="4" s="1"/>
  <c r="F29" i="4"/>
  <c r="E33" i="4"/>
  <c r="J47" i="4"/>
  <c r="J48" i="4" s="1"/>
  <c r="F39" i="4"/>
  <c r="D8" i="7"/>
  <c r="K39" i="4"/>
  <c r="K47" i="4" s="1"/>
  <c r="K48" i="4" s="1"/>
  <c r="H39" i="4"/>
  <c r="H47" i="4" s="1"/>
  <c r="H48" i="4" s="1"/>
  <c r="G39" i="4"/>
  <c r="G47" i="4" s="1"/>
  <c r="G48" i="4" s="1"/>
  <c r="L39" i="4"/>
  <c r="L47" i="4" s="1"/>
  <c r="L48" i="4" s="1"/>
  <c r="I39" i="4"/>
  <c r="I47" i="4" s="1"/>
  <c r="I48" i="4" s="1"/>
  <c r="M43" i="4"/>
  <c r="H29" i="4"/>
  <c r="H33" i="4" l="1"/>
  <c r="I33" i="4" s="1"/>
  <c r="H53" i="4" s="1"/>
  <c r="I53" i="4" s="1"/>
  <c r="I29" i="4"/>
  <c r="M39" i="4"/>
  <c r="M47" i="4" s="1"/>
  <c r="M48" i="4" s="1"/>
  <c r="G19" i="4" l="1"/>
  <c r="G10" i="4" s="1"/>
  <c r="G11" i="4"/>
  <c r="I62" i="4" l="1"/>
  <c r="H59" i="4"/>
  <c r="I59" i="4" s="1"/>
  <c r="H60" i="4"/>
  <c r="I60" i="4" s="1"/>
  <c r="H61" i="4"/>
  <c r="I61" i="4" s="1"/>
  <c r="I63" i="4" l="1"/>
  <c r="G12" i="4" s="1"/>
  <c r="G14" i="4" s="1"/>
</calcChain>
</file>

<file path=xl/comments1.xml><?xml version="1.0" encoding="utf-8"?>
<comments xmlns="http://schemas.openxmlformats.org/spreadsheetml/2006/main">
  <authors>
    <author>Nayeli Ortiz Juárez</author>
  </authors>
  <commentList>
    <comment ref="C5" authorId="0" shapeId="0">
      <text>
        <r>
          <rPr>
            <b/>
            <sz val="9"/>
            <color indexed="81"/>
            <rFont val="Tahoma"/>
            <family val="2"/>
          </rPr>
          <t xml:space="preserve">Cve_Edo_Ins| CVE_Pres |Nombre de Unidad   </t>
        </r>
        <r>
          <rPr>
            <sz val="9"/>
            <color indexed="81"/>
            <rFont val="Tahoma"/>
            <family val="2"/>
          </rPr>
          <t xml:space="preserve">
65 | NCH   |   Instituto Nacional de Medicina Genómica   
70 | NDY   |   Instituto Nacional de Salud Pública 
86 | NCE    |  Instituto Nacional de Geriatría 
74 | I00     |  Centro Nacional de la Transfusión Sanguínea 
77 | M00    |  Comisión Nacional de Arbitraje Médico 
80 | Q00    |  Centro Nacional de Trasplantes 
83 | T00    |  Centro Nacional de Excelencia Tecnológica en Salud 
95 | 316    |  Dirección General de Epidemiología 
92 | 315    |  Secretariado Técnico del Consejo Nacional para la Prevención de Accidentes</t>
        </r>
      </text>
    </comment>
    <comment ref="C6" authorId="0" shapeId="0">
      <text>
        <r>
          <rPr>
            <b/>
            <sz val="9"/>
            <color indexed="81"/>
            <rFont val="Tahoma"/>
            <family val="2"/>
          </rPr>
          <t>Cve_Edo_Ins |CVE_Pres |Nombre de Unidad</t>
        </r>
        <r>
          <rPr>
            <sz val="9"/>
            <color indexed="81"/>
            <rFont val="Tahoma"/>
            <family val="2"/>
          </rPr>
          <t xml:space="preserve">
49 | M7A  | Centro Regional de Alta Especialidad de Chiapas
50 | M7F  | Instituto Nacional de Psiquiatría Ramón de la Fuente Muñiz
51 | M7K  | Centros de Integración Juvenil, A.C.
52 | NAW | Hospital Juárez de México
53 | NBB  | Hospital General "Dr. Manuel Gea González"
54 | NBD  | Hospital General de México "Dr. Eduardo Liceaga"
55 | NBG  | Hospital Infantil de México Federico Gómez
56 | NBQ  | Hospital Regional de Alta Especialidad del Bajío
57 | NBR  | Hospital Regional de Alta Especialidad de Oaxaca
58 | NBS  | Hospital Regional de Alta Especialidad de la Península de Yucatán
59 | NBT  | Hospital Regional de Alta Especialidad de Ciudad Victoria "Bicentenario 2010"
60 | NBU  | Hospital Regional de Alta Especialidad de Ixtapaluca
61 | NBV  | Instituto Nacional de Cancerología
62 | NCA  | Instituto Nacional de Cardiología Ignacio Chávez
63 | NCD  | Instituto Nacional de Enfermedades Respiratorias Ismael Cosío Villegas
64 | NCG  | Instituto Nacional de Ciencias Médicas y Nutrición Salvador Zubirán
66 | NCK  | Instituto Nacional de Neurología y Neurocirugía Manuel Velasco Suárez
67 | NCZ  | Instituto Nacional de Pediatría
68 | NDE  | Instituto Nacional de Perinatología Isidro Espinosa de los Reyes
69 | NDF  | Instituto Nacional de Rehabilitación Luis Guillermo Ibarra Ibarra
78 | N00  | Servicios de Atención Psiquiátrica (Unidad Central)
88 | HJC  | Hospital Juárez del Centro
89 | HM   | Hospital de la Mujer
90 | HNH | Hospital Nacional Homeopático
</t>
        </r>
      </text>
    </comment>
    <comment ref="C7" authorId="0" shapeId="0">
      <text>
        <r>
          <rPr>
            <b/>
            <sz val="9"/>
            <color indexed="81"/>
            <rFont val="Tahoma"/>
            <family val="2"/>
          </rPr>
          <t xml:space="preserve">Cve_Edo_Ins | CVE_PRESS | Nombre de Unidad
</t>
        </r>
        <r>
          <rPr>
            <sz val="9"/>
            <color indexed="81"/>
            <rFont val="Tahoma"/>
            <family val="2"/>
          </rPr>
          <t xml:space="preserve">75                         K00           Centro Nacional para la Prevención y el Control del VIH/SIDA
76                         L00           Centro Nacional de Equidad de Género y Salud Reproductiva
79                         O00           Centro Nacional de Programas Preventivos y Control de Enfermedades
81                         R00           Centro Nacional para la Salud de la Infancia y la Adolescencia
82                         S00           Comisión Federal para la Protección contra Riesgos Sanitarios
85                         V00           Comisión Nacional de Bioética
87                         X00            Centro Nacional para la Prevención y Control de Adicciones
  </t>
        </r>
      </text>
    </comment>
    <comment ref="C8" authorId="0" shapeId="0">
      <text>
        <r>
          <rPr>
            <b/>
            <sz val="9"/>
            <color indexed="81"/>
            <rFont val="Tahoma"/>
            <family val="2"/>
          </rPr>
          <t xml:space="preserve">
CVE_Edo_Ins | CVE_Press | Nombre de Unidad</t>
        </r>
        <r>
          <rPr>
            <sz val="9"/>
            <color indexed="81"/>
            <rFont val="Tahoma"/>
            <family val="2"/>
          </rPr>
          <t xml:space="preserve">
72                      NHK            Sistema Nacional para el Desarrollo Integral de la Familia
73                      E00             Administración del Patrimonio de la Beneficencia Pública
</t>
        </r>
      </text>
    </comment>
    <comment ref="C9" authorId="0" shapeId="0">
      <text>
        <r>
          <rPr>
            <b/>
            <sz val="9"/>
            <color indexed="81"/>
            <rFont val="Tahoma"/>
            <family val="2"/>
          </rPr>
          <t>CVE_Edo_Ins | CVE_Press | Nombre de Unidad</t>
        </r>
        <r>
          <rPr>
            <sz val="9"/>
            <color indexed="81"/>
            <rFont val="Tahoma"/>
            <family val="2"/>
          </rPr>
          <t xml:space="preserve">
102                   M7B              Instituto de Salud para el Bienestar
</t>
        </r>
      </text>
    </comment>
    <comment ref="C10" authorId="0" shapeId="0">
      <text>
        <r>
          <rPr>
            <b/>
            <sz val="9"/>
            <color indexed="81"/>
            <rFont val="Tahoma"/>
            <family val="2"/>
          </rPr>
          <t xml:space="preserve">CVE_Edo_Ins | CVE_Press | Nombre de Unidad
</t>
        </r>
        <r>
          <rPr>
            <sz val="9"/>
            <color indexed="81"/>
            <rFont val="Tahoma"/>
            <family val="2"/>
          </rPr>
          <t xml:space="preserve">
91                     611              Dirección General de Planeación y Desarrollo en Salud
93                     514              Dirección General de Desarrollo de la Infraestructura Física
94                     610              Dirección General de Calidad y Educación en Salud
96                     310              Dirección General de Promoción de la Salud
97                     513              Dirección General de Recursos Humanos</t>
        </r>
      </text>
    </comment>
    <comment ref="C11" authorId="0" shapeId="0">
      <text>
        <r>
          <rPr>
            <b/>
            <sz val="9"/>
            <color indexed="81"/>
            <rFont val="Tahoma"/>
            <family val="2"/>
          </rPr>
          <t>CVE_Edo_Ins | CVE_Press | Nombre de Unidad</t>
        </r>
        <r>
          <rPr>
            <sz val="9"/>
            <color indexed="81"/>
            <rFont val="Tahoma"/>
            <family val="2"/>
          </rPr>
          <t xml:space="preserve">
104                   NEF              Laboratorio de Biológicos y Reactivos de México, S.A. de C.V.</t>
        </r>
      </text>
    </comment>
  </commentList>
</comments>
</file>

<file path=xl/sharedStrings.xml><?xml version="1.0" encoding="utf-8"?>
<sst xmlns="http://schemas.openxmlformats.org/spreadsheetml/2006/main" count="11588" uniqueCount="1748">
  <si>
    <t>Subsecretaria de Integración y Desarrollo del Sector Salud</t>
  </si>
  <si>
    <t>Dirección General de Información en Salud</t>
  </si>
  <si>
    <t>Instructivo de llenado</t>
  </si>
  <si>
    <t>http://sinba.salud.gob.mx/SSASICUENTAS</t>
  </si>
  <si>
    <t>XX.</t>
  </si>
  <si>
    <t xml:space="preserve">a. El nombre de esta pestaña se modifica según cada institución: </t>
  </si>
  <si>
    <t>CVEPRESS</t>
  </si>
  <si>
    <t>Es la clave presupuestal de la Unidad Responsable</t>
  </si>
  <si>
    <t>Ejemplo: Hospital Regional de Alta especialidad de Oaxaca</t>
  </si>
  <si>
    <t>No se modifica, indica el año del ejercicio presupuestal que se reporta</t>
  </si>
  <si>
    <t>4. El nombre de la pestaña que contiene la matriz de gasto debe ser modificado según los siguientes criterios:</t>
  </si>
  <si>
    <t>AÑO</t>
  </si>
  <si>
    <t>Cve_Entidad Federativa</t>
  </si>
  <si>
    <t>Cve_Proveedor</t>
  </si>
  <si>
    <t>Cve_Edo_Ins</t>
  </si>
  <si>
    <t xml:space="preserve">Cve_FF_VM </t>
  </si>
  <si>
    <t>Nombre de unidad</t>
  </si>
  <si>
    <t>Dirección General de Programación, Organización y Presupuesto</t>
  </si>
  <si>
    <t>Dirección General de Planeación y Desarrollo en Salud</t>
  </si>
  <si>
    <t>Secretariado Técnico del Consejo Nacional para la Prevención de Accidentes</t>
  </si>
  <si>
    <t>Dirección General de Desarrollo de la Infraestructura Física</t>
  </si>
  <si>
    <t>Dirección General de Calidad y Educación en Salud</t>
  </si>
  <si>
    <t>Dirección General de Epidemiología</t>
  </si>
  <si>
    <t>Dirección General de Promoción de la Salud</t>
  </si>
  <si>
    <t>Dirección General de Recursos Humanos</t>
  </si>
  <si>
    <t>Centro Regional de Alta Especialidad de Chiapas</t>
  </si>
  <si>
    <t>Instituto de Salud para el Bienestar</t>
  </si>
  <si>
    <t>Instituto Nacional de Psiquiatría Ramón de la Fuente Muñiz</t>
  </si>
  <si>
    <t>Centros de Integración Juvenil, A.C.</t>
  </si>
  <si>
    <t>Hospital Juárez de México</t>
  </si>
  <si>
    <t>Hospital General "Dr. Manuel Gea González"</t>
  </si>
  <si>
    <t>Hospital General de México "Dr. Eduardo Liceaga"</t>
  </si>
  <si>
    <t>Hospital Infantil de México Federico Gómez</t>
  </si>
  <si>
    <t>Hospital Regional de Alta Especialidad del Bajío</t>
  </si>
  <si>
    <t>Hospital Regional de Alta Especialidad de Oaxaca</t>
  </si>
  <si>
    <t>Hospital Regional de Alta Especialidad de la Península de Yucatán</t>
  </si>
  <si>
    <t>Hospital Regional de Alta Especialidad de Ciudad Victoria "Bicentenario 2010"</t>
  </si>
  <si>
    <t>Hospital Regional de Alta Especialidad de Ixtapaluca</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</si>
  <si>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</si>
  <si>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</si>
  <si>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</si>
  <si>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</si>
  <si>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</si>
  <si>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</si>
  <si>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</si>
  <si>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</si>
  <si>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 Luis Guillermo Ibarra Ibarra</t>
  </si>
  <si>
    <t>Instituto Nacional de Salud Pública</t>
  </si>
  <si>
    <t>Sistema Nacional para el Desarrollo Integral de la Familia</t>
  </si>
  <si>
    <t>Instituto Nacional de Geriatría</t>
  </si>
  <si>
    <t>SS</t>
  </si>
  <si>
    <t>Nombre de Unidad</t>
  </si>
  <si>
    <t>Administración del Patrimonio de la Beneficencia Pública</t>
  </si>
  <si>
    <t>Centro Nacional de la Transfusión Sanguínea</t>
  </si>
  <si>
    <t>Centro Nacional para la Prevención y el Control del VIH/SIDA</t>
  </si>
  <si>
    <t>Centro Nacional de Equidad de Género y Salud Reproductiva</t>
  </si>
  <si>
    <t>Comisión Nacional de Arbitraje Médico</t>
  </si>
  <si>
    <t>Servicios de Atención Psiquiátrica (Unidad Central)</t>
  </si>
  <si>
    <t>Centro Nacional de Programas Preventivos y Control de Enfermedades</t>
  </si>
  <si>
    <t>Centro Nacional de Trasplantes</t>
  </si>
  <si>
    <t>Centro Nacional para la Salud de la Infancia y la Adolescencia</t>
  </si>
  <si>
    <t>Comisión Federal para la Protección contra Riesgos Sanitarios</t>
  </si>
  <si>
    <t>Centro Nacional de Excelencia Tecnológica en Salud</t>
  </si>
  <si>
    <t>Comisión Nacional de Bioética</t>
  </si>
  <si>
    <t>Centro Nacional para la Prevención y Control de Adicciones</t>
  </si>
  <si>
    <t>Hospital Juárez del Centro</t>
  </si>
  <si>
    <t>Hospital de la Mujer</t>
  </si>
  <si>
    <t>Hospital Nacional Homeopático</t>
  </si>
  <si>
    <t>Laboratorio de Biológicos y Reactivos de México, S.A. de C.V.</t>
  </si>
  <si>
    <t>DFSSA004772</t>
  </si>
  <si>
    <t>DFSSA004755</t>
  </si>
  <si>
    <t>DFSSA004702</t>
  </si>
  <si>
    <t>DFSSA004854</t>
  </si>
  <si>
    <t>DFSSA004784</t>
  </si>
  <si>
    <t>DFSSA004726</t>
  </si>
  <si>
    <t>DFSSA004661</t>
  </si>
  <si>
    <t>DFSSA004830</t>
  </si>
  <si>
    <t>CSSSA008882</t>
  </si>
  <si>
    <t>DFSSA004550</t>
  </si>
  <si>
    <t>DFSSA004072</t>
  </si>
  <si>
    <t>DFSSA004685</t>
  </si>
  <si>
    <t>DFSSA003944</t>
  </si>
  <si>
    <t>DFSSA003961</t>
  </si>
  <si>
    <t>DFSSA003973</t>
  </si>
  <si>
    <t>DFSSA004084</t>
  </si>
  <si>
    <t>GTSSA016796</t>
  </si>
  <si>
    <t>OCSSA007483</t>
  </si>
  <si>
    <t xml:space="preserve">YNSSA013423 </t>
  </si>
  <si>
    <t>TSSSA018292</t>
  </si>
  <si>
    <t>MCSSA018786</t>
  </si>
  <si>
    <t>DFSSA004043</t>
  </si>
  <si>
    <t>DFSSA004031</t>
  </si>
  <si>
    <t>DFSSA004026</t>
  </si>
  <si>
    <t>DFSSA004055</t>
  </si>
  <si>
    <t>DFSSA006190</t>
  </si>
  <si>
    <t>DFSSA004060</t>
  </si>
  <si>
    <t>DFSSA004014</t>
  </si>
  <si>
    <t>DFSSA004096</t>
  </si>
  <si>
    <t>DFSSA003956</t>
  </si>
  <si>
    <t>MSSSA003015</t>
  </si>
  <si>
    <t>DFSSA004603</t>
  </si>
  <si>
    <t>DFSSA004644</t>
  </si>
  <si>
    <t>DFSSA004574</t>
  </si>
  <si>
    <t>DFSSA004516</t>
  </si>
  <si>
    <t>DFSSA004504</t>
  </si>
  <si>
    <t>DFSSA004521</t>
  </si>
  <si>
    <t>DFSSA004871</t>
  </si>
  <si>
    <t>DFSSA004866</t>
  </si>
  <si>
    <t>DFSSA004533</t>
  </si>
  <si>
    <t>DFSSA004545</t>
  </si>
  <si>
    <t>DFSSA004562</t>
  </si>
  <si>
    <t>DFSSA004591</t>
  </si>
  <si>
    <t>DFSSA004002</t>
  </si>
  <si>
    <t>YNSSA013423</t>
  </si>
  <si>
    <t>DFSSA003985</t>
  </si>
  <si>
    <t>DFSSA003990</t>
  </si>
  <si>
    <t>Descripción</t>
  </si>
  <si>
    <t>A02</t>
  </si>
  <si>
    <t>Ramo 12 (Recursos Fiscales)</t>
  </si>
  <si>
    <t>A17</t>
  </si>
  <si>
    <t>Cuotas de Recuperación</t>
  </si>
  <si>
    <t>A21</t>
  </si>
  <si>
    <t>Recursos Propios</t>
  </si>
  <si>
    <t>A22</t>
  </si>
  <si>
    <t>Recursos de Terceros</t>
  </si>
  <si>
    <t xml:space="preserve">Acrónimo </t>
  </si>
  <si>
    <t>DGPyP</t>
  </si>
  <si>
    <t>DGPLADES</t>
  </si>
  <si>
    <t>STCNA</t>
  </si>
  <si>
    <t>DGDIF</t>
  </si>
  <si>
    <t>DGCES</t>
  </si>
  <si>
    <t>DGE</t>
  </si>
  <si>
    <t>DGPS</t>
  </si>
  <si>
    <t>DGRHO</t>
  </si>
  <si>
    <t>M7A</t>
  </si>
  <si>
    <t>CRAE</t>
  </si>
  <si>
    <t>M7B</t>
  </si>
  <si>
    <t>INSABI</t>
  </si>
  <si>
    <t>M7F</t>
  </si>
  <si>
    <t>INPs</t>
  </si>
  <si>
    <t>M7K</t>
  </si>
  <si>
    <t>CIJ</t>
  </si>
  <si>
    <t>NAW</t>
  </si>
  <si>
    <t>HJM</t>
  </si>
  <si>
    <t>NBB</t>
  </si>
  <si>
    <t>HGDMGG</t>
  </si>
  <si>
    <t>NBD</t>
  </si>
  <si>
    <t>HGMDEL</t>
  </si>
  <si>
    <t>NBG</t>
  </si>
  <si>
    <t>HIMFG</t>
  </si>
  <si>
    <t>NBQ</t>
  </si>
  <si>
    <t>HRAEB</t>
  </si>
  <si>
    <t>NBR</t>
  </si>
  <si>
    <t>HRAEO</t>
  </si>
  <si>
    <t>NBT</t>
  </si>
  <si>
    <t>HRAEV</t>
  </si>
  <si>
    <t>NBU</t>
  </si>
  <si>
    <t>HRAEI</t>
  </si>
  <si>
    <t>NBV</t>
  </si>
  <si>
    <t>INCAN</t>
  </si>
  <si>
    <t>NCA</t>
  </si>
  <si>
    <t>INCAR</t>
  </si>
  <si>
    <t>NCD</t>
  </si>
  <si>
    <t>INER</t>
  </si>
  <si>
    <t>NCG</t>
  </si>
  <si>
    <t>INCMN</t>
  </si>
  <si>
    <t>NCH</t>
  </si>
  <si>
    <t>INMG</t>
  </si>
  <si>
    <t>NCK</t>
  </si>
  <si>
    <t>INNN</t>
  </si>
  <si>
    <t>NCZ</t>
  </si>
  <si>
    <t>INP</t>
  </si>
  <si>
    <t>NDE</t>
  </si>
  <si>
    <t>INPer</t>
  </si>
  <si>
    <t>NDF</t>
  </si>
  <si>
    <t>INR</t>
  </si>
  <si>
    <t>NDY</t>
  </si>
  <si>
    <t>INSP</t>
  </si>
  <si>
    <t>NHK</t>
  </si>
  <si>
    <t>DIF</t>
  </si>
  <si>
    <t>NCE</t>
  </si>
  <si>
    <t>INGER</t>
  </si>
  <si>
    <t>E00</t>
  </si>
  <si>
    <t>APBP</t>
  </si>
  <si>
    <t>I00</t>
  </si>
  <si>
    <t>CENATRA</t>
  </si>
  <si>
    <t>K00</t>
  </si>
  <si>
    <t>CENSIDA</t>
  </si>
  <si>
    <t>M00</t>
  </si>
  <si>
    <t>CONAMED</t>
  </si>
  <si>
    <t>N00</t>
  </si>
  <si>
    <t>SAP</t>
  </si>
  <si>
    <t>Q00</t>
  </si>
  <si>
    <t>CNT</t>
  </si>
  <si>
    <t>R00</t>
  </si>
  <si>
    <t>CENSIA</t>
  </si>
  <si>
    <t>S00</t>
  </si>
  <si>
    <t>COFEPRIS</t>
  </si>
  <si>
    <t>T00</t>
  </si>
  <si>
    <t>CNETS</t>
  </si>
  <si>
    <t>V00</t>
  </si>
  <si>
    <t>CONBIOÉTICA</t>
  </si>
  <si>
    <t>X00</t>
  </si>
  <si>
    <t>CONADIC</t>
  </si>
  <si>
    <t>HM</t>
  </si>
  <si>
    <t>NBS</t>
  </si>
  <si>
    <t>HRAEY</t>
  </si>
  <si>
    <t>L00</t>
  </si>
  <si>
    <t>CNEGSR</t>
  </si>
  <si>
    <t>O00</t>
  </si>
  <si>
    <t>CENAPRECE</t>
  </si>
  <si>
    <t>HJC</t>
  </si>
  <si>
    <t>HNH</t>
  </si>
  <si>
    <t>NEF</t>
  </si>
  <si>
    <t>BIRMEX</t>
  </si>
  <si>
    <t>1. Catálogo Espacio-Temporal de las unidades sectorizadas a la Secretaria de Salud y sus fuentes de financiamiento</t>
  </si>
  <si>
    <t>CVE_PRESS</t>
  </si>
  <si>
    <t>Cve_Subfunción</t>
  </si>
  <si>
    <t>Cve_AI</t>
  </si>
  <si>
    <t>Cve_H</t>
  </si>
  <si>
    <t>Actividad Institucional</t>
  </si>
  <si>
    <t>Cve_PP</t>
  </si>
  <si>
    <t>Programa Presupuestario</t>
  </si>
  <si>
    <t>Cve_PI</t>
  </si>
  <si>
    <t>Programa Institucional</t>
  </si>
  <si>
    <t xml:space="preserve">Cve_Capítulo </t>
  </si>
  <si>
    <t xml:space="preserve">Cve_Concepto </t>
  </si>
  <si>
    <t>Cve_Partida genérica ó partida específica</t>
  </si>
  <si>
    <t>Cve_Función</t>
  </si>
  <si>
    <t>Cve_Subf</t>
  </si>
  <si>
    <t>Cve_Actividad</t>
  </si>
  <si>
    <t>Cve_Subactividad</t>
  </si>
  <si>
    <t>Cve_Vmacro</t>
  </si>
  <si>
    <t>Descripción Variable macro</t>
  </si>
  <si>
    <t xml:space="preserve">Importe/Ejercido </t>
  </si>
  <si>
    <t>CveP_D1</t>
  </si>
  <si>
    <t>CveP_D2</t>
  </si>
  <si>
    <t>CveP_D3</t>
  </si>
  <si>
    <t>CveE_D1</t>
  </si>
  <si>
    <t>CveE_D2</t>
  </si>
  <si>
    <t>CveE_D3</t>
  </si>
  <si>
    <t>CveE_D4</t>
  </si>
  <si>
    <t>CveI_D1</t>
  </si>
  <si>
    <t>CveI_D2</t>
  </si>
  <si>
    <t>CveI_D3</t>
  </si>
  <si>
    <t>CveI_D4</t>
  </si>
  <si>
    <t>CveFP_D1</t>
  </si>
  <si>
    <t>CveFP_D2</t>
  </si>
  <si>
    <t>CveFP_D3</t>
  </si>
  <si>
    <t>2a.Consistencia COG</t>
  </si>
  <si>
    <t>PA</t>
  </si>
  <si>
    <t>Autorizado</t>
  </si>
  <si>
    <t>-</t>
  </si>
  <si>
    <t>PM</t>
  </si>
  <si>
    <t>Modificado</t>
  </si>
  <si>
    <t>PE</t>
  </si>
  <si>
    <t>Ejercido</t>
  </si>
  <si>
    <t>PA1</t>
  </si>
  <si>
    <t>Nota: La columna H, no aplican para el proveedor SS. Consultar el Manual Clasificador Actividad Institucional para más detalles.</t>
  </si>
  <si>
    <t>Nota: La variable VR significa Variable Registro, es la que el validador toma como correcta. Las partidas genéricas se desagregan en partidas específicas, se consideran VR aquellas partidas específicas pertenecientes a un grupo mayor a dos miembros, aquellas partidas genéricas que tengan una única variable especifica se quedaran al nivel genérico (sin desagregar) y ésta será la VR. Consultar el Manual Clasificador Objeto Gasto para más detalle.</t>
  </si>
  <si>
    <t xml:space="preserve">1.COG=CFA </t>
  </si>
  <si>
    <t xml:space="preserve">2.CAI=CFA </t>
  </si>
  <si>
    <t xml:space="preserve">1.XX. </t>
  </si>
  <si>
    <t>Acrónimo de la Unidad Responsable</t>
  </si>
  <si>
    <t>No se modifica, indica grupo de proveedor y año en que se reporta</t>
  </si>
  <si>
    <t>Criterios de evaluación</t>
  </si>
  <si>
    <t>Sistema de Cuentas Nacionales y Estatales de Salud (SICUENTAS)</t>
  </si>
  <si>
    <t>Semáforo de Calidad</t>
  </si>
  <si>
    <t>Nota: Consultar el Manual Clasificador Funciones de Atención para más detalle.</t>
  </si>
  <si>
    <t>Nota: Consultar el Manual Clasificador Proveedores de Atención para más detalle</t>
  </si>
  <si>
    <t>Nota: Consultar el Manual Clasificador Esquemas de financiamiento para más detalle</t>
  </si>
  <si>
    <t>Nota: Consultar el Manual Clasificador Ingresos Esquemas Financiamiento para más detalle</t>
  </si>
  <si>
    <t>Nota: La columna AN debe contener un - (guion medio) en aquellas celdas que no tengan una clave FP. Consultar el Manual Clasificador Factores Provisión Salud para más detalle.</t>
  </si>
  <si>
    <t>Validez</t>
  </si>
  <si>
    <t>Integridad</t>
  </si>
  <si>
    <t>Consistencia</t>
  </si>
  <si>
    <t>Calificación</t>
  </si>
  <si>
    <t xml:space="preserve">1. Cobertura Oportuna </t>
  </si>
  <si>
    <t xml:space="preserve">CVE_Proveedor </t>
  </si>
  <si>
    <t>UR</t>
  </si>
  <si>
    <t>Unidad responsable</t>
  </si>
  <si>
    <t>Fecha de solicitud</t>
  </si>
  <si>
    <t>Fecha de entrega</t>
  </si>
  <si>
    <t>Evaluación</t>
  </si>
  <si>
    <t xml:space="preserve">Miles de Pesos </t>
  </si>
  <si>
    <t>Referencia de Subfunción_Cuenta Pública</t>
  </si>
  <si>
    <t>Suma</t>
  </si>
  <si>
    <t>Número de Proveedor</t>
  </si>
  <si>
    <t>CLUES</t>
  </si>
  <si>
    <t>Unidad Responsable</t>
  </si>
  <si>
    <t>Ramo 12</t>
  </si>
  <si>
    <t>Secretaría</t>
  </si>
  <si>
    <t>Abogado General</t>
  </si>
  <si>
    <t>DFSSA004743</t>
  </si>
  <si>
    <t>Dirección General de Comunicación Social</t>
  </si>
  <si>
    <t>DFSSA004673</t>
  </si>
  <si>
    <t>Unidad de Análisis Económico</t>
  </si>
  <si>
    <t>DFSSA004656</t>
  </si>
  <si>
    <t>Comisión Coordinadora de Institutos Nacionales de Salud y Hospitales de Alta Especialidad</t>
  </si>
  <si>
    <t>DFSSA004620</t>
  </si>
  <si>
    <t>Unidad Coordinadora de Vinculación y Participación Social</t>
  </si>
  <si>
    <t>DFSSA004615</t>
  </si>
  <si>
    <t>Secretariado Técnico del Consejo Nacional de Salud</t>
  </si>
  <si>
    <t>DFSSA004586</t>
  </si>
  <si>
    <t>Dirección General de Relaciones Internacionales</t>
  </si>
  <si>
    <t>DFSSA004632</t>
  </si>
  <si>
    <t>Subsecretaría de Prevención y Promoción de la Salud</t>
  </si>
  <si>
    <t>Secretariado Técnico del Consejo Nacional de Salud Mental</t>
  </si>
  <si>
    <t>DFSSA004760</t>
  </si>
  <si>
    <t>Unidad de Administración y Finanzas</t>
  </si>
  <si>
    <t>Dirección General de Programación y Presupuesto</t>
  </si>
  <si>
    <t>DFSSA004796</t>
  </si>
  <si>
    <t>Dirección General de Tecnologías de la Información</t>
  </si>
  <si>
    <t>DFSSA004825</t>
  </si>
  <si>
    <t>Dirección General de Recursos Materiales y Servicios Generales</t>
  </si>
  <si>
    <t>Dirección General de Recursos Humanos y Organización</t>
  </si>
  <si>
    <t>DFSSA004813</t>
  </si>
  <si>
    <t>Subsecretaría de Integración y Desarrollo del Sector Salud</t>
  </si>
  <si>
    <t>DFSSA004731</t>
  </si>
  <si>
    <t>DFSSA004883</t>
  </si>
  <si>
    <t>Dirección General de Evaluación del Desempeño</t>
  </si>
  <si>
    <t>Servicios de Atención Psiquiátrica</t>
  </si>
  <si>
    <t>Comisión Nacional contra las Adicciones</t>
  </si>
  <si>
    <t>Referencia de Subfunción_Matriz de Gasto</t>
  </si>
  <si>
    <t>Fuente de Financiamiento Evaluda</t>
  </si>
  <si>
    <t>Días hábiles de retraso</t>
  </si>
  <si>
    <t>Penalización</t>
  </si>
  <si>
    <t>Puntaje de oportunidad</t>
  </si>
  <si>
    <t>20 o más</t>
  </si>
  <si>
    <t>Penalización por días de retraso en la calificación de Oportunidad</t>
  </si>
  <si>
    <t xml:space="preserve">Calificación </t>
  </si>
  <si>
    <t>Total</t>
  </si>
  <si>
    <t>a) Entrega a tiempo</t>
  </si>
  <si>
    <t>b) Entrega Completa</t>
  </si>
  <si>
    <t>Grupo</t>
  </si>
  <si>
    <t>Unidad Administrativa</t>
  </si>
  <si>
    <t>Órgano Desconcentrado</t>
  </si>
  <si>
    <t>Organismo Descentralizado</t>
  </si>
  <si>
    <t>Empresa de Participación Estatal Mayoritaria</t>
  </si>
  <si>
    <t xml:space="preserve">Grupo </t>
  </si>
  <si>
    <t>Número de Registros</t>
  </si>
  <si>
    <t>Cve_FF</t>
  </si>
  <si>
    <t>Cobertura Oportuna</t>
  </si>
  <si>
    <t>Componente</t>
  </si>
  <si>
    <t>Promoción de la salud y prevención y control de enfermedades fortalecidas e integradas sectorial e intersectorialmente</t>
  </si>
  <si>
    <t>P018</t>
  </si>
  <si>
    <t>Prevención y control de enfermedades</t>
  </si>
  <si>
    <t>CS010</t>
  </si>
  <si>
    <t>Programa de Entornos y Comunidades Saludables</t>
  </si>
  <si>
    <t>2. Validez</t>
  </si>
  <si>
    <t>3.Integridad</t>
  </si>
  <si>
    <t>Criterio</t>
  </si>
  <si>
    <t>Ponderación</t>
  </si>
  <si>
    <t>Información Presupuestal</t>
  </si>
  <si>
    <t xml:space="preserve">Clasificación por Actividad Institucional </t>
  </si>
  <si>
    <t>Clasificación por Objeto de Gasto</t>
  </si>
  <si>
    <t>Clasificación CFA completa</t>
  </si>
  <si>
    <t>Clasificación HP completa</t>
  </si>
  <si>
    <t>Clasificación HF completa</t>
  </si>
  <si>
    <t>Clasificación FS completa</t>
  </si>
  <si>
    <t>Clasificación FP completa</t>
  </si>
  <si>
    <t>Estatus</t>
  </si>
  <si>
    <t>4. Consistencia</t>
  </si>
  <si>
    <t>Valoración</t>
  </si>
  <si>
    <t>Montos valorados en Miles de pesos</t>
  </si>
  <si>
    <t>Codificación Espacio-Temporal</t>
  </si>
  <si>
    <t>Desagregación por Unidad Médica con CLUES</t>
  </si>
  <si>
    <t xml:space="preserve">Codificación del clasificador COG </t>
  </si>
  <si>
    <t xml:space="preserve">Codificación del clasificador CAI </t>
  </si>
  <si>
    <t xml:space="preserve">Codificación CAI=HC/CFA </t>
  </si>
  <si>
    <t>Codificación CFA=HP</t>
  </si>
  <si>
    <t>Codificación FF=HF</t>
  </si>
  <si>
    <t>Codificación FF=FS</t>
  </si>
  <si>
    <t>Codificación COG=FP</t>
  </si>
  <si>
    <t>HK.1</t>
  </si>
  <si>
    <t>HKR.4</t>
  </si>
  <si>
    <t>HC.4</t>
  </si>
  <si>
    <t>HC.7</t>
  </si>
  <si>
    <t>HC.7.1</t>
  </si>
  <si>
    <t>HC.6</t>
  </si>
  <si>
    <t>HC.1</t>
  </si>
  <si>
    <t>HC.2</t>
  </si>
  <si>
    <t>Consistencia CAI</t>
  </si>
  <si>
    <t>VR</t>
  </si>
  <si>
    <t xml:space="preserve">Partida </t>
  </si>
  <si>
    <t>Variable Registro</t>
  </si>
  <si>
    <t>Validador COG</t>
  </si>
  <si>
    <t>Consistencia CFA</t>
  </si>
  <si>
    <t>HC.9</t>
  </si>
  <si>
    <t>HK.2</t>
  </si>
  <si>
    <t>HCR.1</t>
  </si>
  <si>
    <t>HKR.5</t>
  </si>
  <si>
    <t>Validador CFA</t>
  </si>
  <si>
    <t>Consistencia HP</t>
  </si>
  <si>
    <t>Consistencia HF</t>
  </si>
  <si>
    <t>Consistencia FS</t>
  </si>
  <si>
    <t>Consistencia FP</t>
  </si>
  <si>
    <t>HP.1</t>
  </si>
  <si>
    <t>HP.2</t>
  </si>
  <si>
    <t>HP.3</t>
  </si>
  <si>
    <t>HP.4</t>
  </si>
  <si>
    <t>HP.5</t>
  </si>
  <si>
    <t>HP.6</t>
  </si>
  <si>
    <t>HP.7</t>
  </si>
  <si>
    <t>HP.8</t>
  </si>
  <si>
    <t>HP.9</t>
  </si>
  <si>
    <t>HP.0</t>
  </si>
  <si>
    <t>HF.1</t>
  </si>
  <si>
    <t>HF.2</t>
  </si>
  <si>
    <t>HF.3</t>
  </si>
  <si>
    <t>HF.4</t>
  </si>
  <si>
    <t>HF.0</t>
  </si>
  <si>
    <t>FS.1</t>
  </si>
  <si>
    <t>FS.2</t>
  </si>
  <si>
    <t>FS.3</t>
  </si>
  <si>
    <t>FS.4</t>
  </si>
  <si>
    <t>FS.5</t>
  </si>
  <si>
    <t>FS.6</t>
  </si>
  <si>
    <t>FS.7</t>
  </si>
  <si>
    <t>FP.1</t>
  </si>
  <si>
    <t>FP.2</t>
  </si>
  <si>
    <t>FP.3</t>
  </si>
  <si>
    <t xml:space="preserve">FP.4 </t>
  </si>
  <si>
    <t>FP.5</t>
  </si>
  <si>
    <t>Validador HP</t>
  </si>
  <si>
    <t>Validador HF</t>
  </si>
  <si>
    <t>Validador FS</t>
  </si>
  <si>
    <t>Validador FP</t>
  </si>
  <si>
    <t>Fecha de Recepción:</t>
  </si>
  <si>
    <t>Observación</t>
  </si>
  <si>
    <t>Respuesta de la unidad</t>
  </si>
  <si>
    <t>Información reportada en el formato solicitado</t>
  </si>
  <si>
    <t>Fuentes de Financiamiento Completas</t>
  </si>
  <si>
    <t>Recursos Fiscales</t>
  </si>
  <si>
    <t>Recursos propios</t>
  </si>
  <si>
    <t>Recursos de terceros</t>
  </si>
  <si>
    <t>Gasto COVID</t>
  </si>
  <si>
    <t>Notas:</t>
  </si>
  <si>
    <t>O001</t>
  </si>
  <si>
    <t>Actividades de apoyo a la función pública y buen gobierno</t>
  </si>
  <si>
    <t>SP010</t>
  </si>
  <si>
    <t>Servicios personales</t>
  </si>
  <si>
    <t>M001</t>
  </si>
  <si>
    <t>Actividades de apoyo administrativo</t>
  </si>
  <si>
    <t>E023</t>
  </si>
  <si>
    <t>Atención a la Salud</t>
  </si>
  <si>
    <t>E010</t>
  </si>
  <si>
    <t>Formación y capacitación de recursos humanos para la salud</t>
  </si>
  <si>
    <t>E022</t>
  </si>
  <si>
    <t>Investigación y desarrollo tecnológico en salud</t>
  </si>
  <si>
    <t>AM030</t>
  </si>
  <si>
    <t>Materiales y Suministros</t>
  </si>
  <si>
    <t>AM040</t>
  </si>
  <si>
    <t>IV030</t>
  </si>
  <si>
    <t>MD010</t>
  </si>
  <si>
    <t>SPGO0</t>
  </si>
  <si>
    <t>Servicios Generales</t>
  </si>
  <si>
    <t>Programa Nacional de Reconstrucción</t>
  </si>
  <si>
    <t>CP010</t>
  </si>
  <si>
    <t xml:space="preserve">HC.1                                </t>
  </si>
  <si>
    <t xml:space="preserve">HC.1.1                              </t>
  </si>
  <si>
    <t xml:space="preserve">HC.1.1.2         </t>
  </si>
  <si>
    <t>HK.1.1</t>
  </si>
  <si>
    <t>HK.1.1.1</t>
  </si>
  <si>
    <t>HK.1.1.2</t>
  </si>
  <si>
    <t>HK.1.1.2.1</t>
  </si>
  <si>
    <t>HP.1.3</t>
  </si>
  <si>
    <t>HF.1.1</t>
  </si>
  <si>
    <t>HF.1.1.1</t>
  </si>
  <si>
    <t>FS.1.1</t>
  </si>
  <si>
    <t>FP.1.1</t>
  </si>
  <si>
    <t>FP.1.2</t>
  </si>
  <si>
    <t>FP.1.3</t>
  </si>
  <si>
    <t>FP.3.4</t>
  </si>
  <si>
    <t>FP.3.2</t>
  </si>
  <si>
    <t xml:space="preserve">FP.3.2.1 </t>
  </si>
  <si>
    <t>FP.5.1</t>
  </si>
  <si>
    <t>FP.3.3</t>
  </si>
  <si>
    <t>FS.6.1</t>
  </si>
  <si>
    <t>FP.3.2.2</t>
  </si>
  <si>
    <t>ADEFAS</t>
  </si>
  <si>
    <t>Adeudos De Ejercicios Fiscales Anteriores (ADEFAS)</t>
  </si>
  <si>
    <t>Deuda pública</t>
  </si>
  <si>
    <t>Ejecución de proyectos productivos no incluidos en conceptos anteriores de este capítulo</t>
  </si>
  <si>
    <t>Estudios, formulación y evaluación de proyectos productivos no incluidos en conceptos anteriores de este capítulo</t>
  </si>
  <si>
    <t>Proyectos Productivos y Acciones de Fomento</t>
  </si>
  <si>
    <t>Otros servicios relacionados con obras públicas</t>
  </si>
  <si>
    <t>Servicios para la liberación de derechos de vía</t>
  </si>
  <si>
    <t>Servicios de supervisión de obras</t>
  </si>
  <si>
    <t>Obras de terminación y acabado de edificios</t>
  </si>
  <si>
    <t>Ensamble y edificación de construcciones prefabricadas</t>
  </si>
  <si>
    <t>Trabajos de acabados en edificaciones y otros trabajos especializados</t>
  </si>
  <si>
    <t>Instalaciones y equipamiento en construcciones</t>
  </si>
  <si>
    <t>Mantenimiento y rehabilitación de otras obras de ingeniería civil u obras pesadas</t>
  </si>
  <si>
    <t>Otras construcciones de ingeniería civil u obra pesada</t>
  </si>
  <si>
    <t>Mantenimiento y rehabilitación de las vías de comunicación</t>
  </si>
  <si>
    <t>Construcción de vías de comunicación</t>
  </si>
  <si>
    <t>Mantenimiento y rehabilitación de obras de urbanización</t>
  </si>
  <si>
    <t>Construcción de obras de urbanización</t>
  </si>
  <si>
    <t>Obras de preedificación en terrenos de construcción</t>
  </si>
  <si>
    <t>División de terrenos y construcción de obras de urbanización</t>
  </si>
  <si>
    <t>Mantenimiento y rehabilitación de obras para el abastecimiento de agua, petróleo, gas, electricidad y telecomunicaciones</t>
  </si>
  <si>
    <t>Construcción de obras para el abastecimiento de agua, petróleo, gas, electricidad y telecomunicaciones</t>
  </si>
  <si>
    <t>Mantenimiento y rehabilitación de edificaciones no habitacionales</t>
  </si>
  <si>
    <t>Obras de construcción para edificios no habitacionales</t>
  </si>
  <si>
    <t>Edificación no habitacional</t>
  </si>
  <si>
    <t>Mantenimiento y rehabilitación de edificaciones habitacionales</t>
  </si>
  <si>
    <t>Obras de construcción para edificios habitacionales</t>
  </si>
  <si>
    <t>Edificación habitacional</t>
  </si>
  <si>
    <t>Obra Pública en Bienes Propios</t>
  </si>
  <si>
    <t>Obra Pública en Bienes de Dominio Público</t>
  </si>
  <si>
    <t>Inversión Pública</t>
  </si>
  <si>
    <t>Otros activos intangibles</t>
  </si>
  <si>
    <t>Licencias industriales, comerciales y otras</t>
  </si>
  <si>
    <t>Licencias informáticas e intelectuales</t>
  </si>
  <si>
    <t>Franquicias</t>
  </si>
  <si>
    <t>Concesiones</t>
  </si>
  <si>
    <t>Derechos</t>
  </si>
  <si>
    <t>Marcas</t>
  </si>
  <si>
    <t>Patentes</t>
  </si>
  <si>
    <t>Software</t>
  </si>
  <si>
    <t>Activos Intangibles</t>
  </si>
  <si>
    <t>Otros bienes inmuebles</t>
  </si>
  <si>
    <t>Bienes inmuebles por arrendamiento financiero</t>
  </si>
  <si>
    <t>Bienes inmuebles en la modalidad de proyectos de infraestructura productiva de largo plazo</t>
  </si>
  <si>
    <t>Adjudicaciones, expropiaciones e indemnizaciones de inmuebles</t>
  </si>
  <si>
    <t>Edificios no residenciales</t>
  </si>
  <si>
    <t>Viviendas</t>
  </si>
  <si>
    <t>Terrenos</t>
  </si>
  <si>
    <t>Bienes Inmuebles</t>
  </si>
  <si>
    <t>Otros activos biológicos</t>
  </si>
  <si>
    <t>Árboles y plantas</t>
  </si>
  <si>
    <t>Especies menores y de zoológico</t>
  </si>
  <si>
    <t>Equinos</t>
  </si>
  <si>
    <t>Peces y acuicultura</t>
  </si>
  <si>
    <t>Ovinos y caprinos</t>
  </si>
  <si>
    <t>Aves</t>
  </si>
  <si>
    <t>Porcinos</t>
  </si>
  <si>
    <t>Bovinos</t>
  </si>
  <si>
    <t>Activos Biológicos</t>
  </si>
  <si>
    <t>Otros bienes muebles</t>
  </si>
  <si>
    <t>Bienes muebles por arrendamiento financiero</t>
  </si>
  <si>
    <t>Otros equipos</t>
  </si>
  <si>
    <t>Herramientas y máquinas-herramienta</t>
  </si>
  <si>
    <t>Equipos de generación eléctrica, aparatos y accesorios eléctricos</t>
  </si>
  <si>
    <t>Equipo de comunicación y telecomunicación</t>
  </si>
  <si>
    <t>Sistemas de aire acondicionado, calefacción y de refrigeración industrial y comercial</t>
  </si>
  <si>
    <t>Maquinaria y equipo de construcción</t>
  </si>
  <si>
    <t>Maquinaria y equipo industrial</t>
  </si>
  <si>
    <t>Maquinaria y equipo agropecuario</t>
  </si>
  <si>
    <t>Maquinaria, Otros Equipos y Herramientas</t>
  </si>
  <si>
    <t>Equipo de seguridad pública y nacional</t>
  </si>
  <si>
    <t>Maquinaria y equipo de defensa y seguridad pública</t>
  </si>
  <si>
    <t>Equipo de defensa y seguridad</t>
  </si>
  <si>
    <t>Equipo de Defensa y Seguridad</t>
  </si>
  <si>
    <t>Otros equipos de transporte</t>
  </si>
  <si>
    <t>Construcción de embarcaciones</t>
  </si>
  <si>
    <t>Vehículos y equipo marítimo, destinados a servicios públicos y la operación de programas públicos</t>
  </si>
  <si>
    <t>Vehículos y equipo marítimo, para la ejecución de programas de seguridad pública y nacional</t>
  </si>
  <si>
    <t>Embarcaciones</t>
  </si>
  <si>
    <t>Equipo ferroviario</t>
  </si>
  <si>
    <t>Vehículos y equipo aéreo, destinados a servicios públicos y la operación de programas públicos</t>
  </si>
  <si>
    <t>Vehículos y equipo aéreo, destinados exclusivamente para desastres naturales</t>
  </si>
  <si>
    <t>Vehículos y equipo aéreo, para la ejecución de programas de seguridad pública y nacional</t>
  </si>
  <si>
    <t>Equipo aeroespacial</t>
  </si>
  <si>
    <t>Carrocerías y remolques</t>
  </si>
  <si>
    <t>Vehículos y equipo terrestres, destinados a servidores públicos</t>
  </si>
  <si>
    <t>Vehículos y equipo terrestres, destinados a servicios administrativos</t>
  </si>
  <si>
    <t>Vehículos y equipo terrestres, destinados a servicios públicos y la operación de programas públicos</t>
  </si>
  <si>
    <t>Vehículos y equipo terrestres, destinados exclusivamente para desastres naturales</t>
  </si>
  <si>
    <t>Vehículos y equipo terrestres, para la ejecución de programas de seguridad pública y nacional</t>
  </si>
  <si>
    <t>Vehículos y Equipo Terrestre</t>
  </si>
  <si>
    <t>Vehículos y Equipo de Transporte</t>
  </si>
  <si>
    <t>Instrumental médico y de laboratorio</t>
  </si>
  <si>
    <t>Equipo médico y de laboratorio</t>
  </si>
  <si>
    <t>Equipo e Instrumental Médico y de Laboratorio</t>
  </si>
  <si>
    <t>Otro mobiliario y equipo educacional y recreativo</t>
  </si>
  <si>
    <t>Cámaras fotográficas y de video</t>
  </si>
  <si>
    <t>Aparatos deportivos</t>
  </si>
  <si>
    <t>Equipos y aparatos audiovisuales</t>
  </si>
  <si>
    <t>Mobiliario y Equipo Educacional y Recreativo</t>
  </si>
  <si>
    <t>Adjudicaciones, expropiaciones e indemnizaciones de bienes muebles</t>
  </si>
  <si>
    <t>Equipo de administración</t>
  </si>
  <si>
    <t>Otros mobiliarios y equipos de administración</t>
  </si>
  <si>
    <t>Equipo de cómputo y de tecnologías de la información</t>
  </si>
  <si>
    <t>Objetos de valor</t>
  </si>
  <si>
    <t>Bienes artísticos, culturales y científicos</t>
  </si>
  <si>
    <t>Muebles, excepto de oficina y estantería</t>
  </si>
  <si>
    <t>Muebles de oficina y estantería</t>
  </si>
  <si>
    <t>Mobiliario y Equipo de Administración</t>
  </si>
  <si>
    <t>Bienes Muebles, Inmuebles e Intangibles</t>
  </si>
  <si>
    <t>Gasto de inversión</t>
  </si>
  <si>
    <t>Provisiones para Erogaciones Especiales</t>
  </si>
  <si>
    <t>Erogaciones contingentes</t>
  </si>
  <si>
    <t>Otras erogaciones especiales</t>
  </si>
  <si>
    <t>Contingencias socioeconómicas</t>
  </si>
  <si>
    <t>Contingencias por fenómenos naturales</t>
  </si>
  <si>
    <t>Provisiones para Contingencias y Otras Erogaciones Especiales</t>
  </si>
  <si>
    <t>Depósitos a largo plazo en moneda extranjera</t>
  </si>
  <si>
    <t>Depósitos a largo plazo en moneda nacional</t>
  </si>
  <si>
    <t>Otras Inversiones Financieras</t>
  </si>
  <si>
    <t>Otras inversiones en fideicomisos</t>
  </si>
  <si>
    <t>Inversiones en fideicomisos de municipios</t>
  </si>
  <si>
    <t>Inversiones en fideicomisos de entidades federativas</t>
  </si>
  <si>
    <t>Inversiones en mandatos y otros análogos</t>
  </si>
  <si>
    <t>Inversiones en fideicomisos públicos considerados entidades paraestatales</t>
  </si>
  <si>
    <t>Inversiones en fideicomisos públicos financieros</t>
  </si>
  <si>
    <t>Inversiones en fideicomisos públicos empresariales y no financieros</t>
  </si>
  <si>
    <t>Inversiones en fideicomisos públicos no empresariales y no financieros</t>
  </si>
  <si>
    <t>Inversiones en fideicomisos del Poder Judicial</t>
  </si>
  <si>
    <t>Inversiones en fideicomisos del Poder Legislativo</t>
  </si>
  <si>
    <t>Inversiones en fideicomisos del Poder Ejecutivo</t>
  </si>
  <si>
    <t>Inversiones en Fideicomisos, Mandatos y Otros Análogos</t>
  </si>
  <si>
    <t>Concesión de préstamos al sector externo con fines de gestión de liquidez</t>
  </si>
  <si>
    <t>Concesión de préstamos al sector privado con fines de gestión de liquidez</t>
  </si>
  <si>
    <t>Concesión de préstamos al sector público con fines de gestión de liquidez</t>
  </si>
  <si>
    <t>Concesión de préstamos al sector externo con fines de política económica</t>
  </si>
  <si>
    <t>Fideicomisos para financiamientos de vivienda</t>
  </si>
  <si>
    <t>Fideicomisos para financiamientos al comercio y otros servicios</t>
  </si>
  <si>
    <t>Fideicomisos para financiamientos industriales</t>
  </si>
  <si>
    <t>Fideicomisos para financiamientos agropecuarios</t>
  </si>
  <si>
    <t>Fideicomisos para financiamiento de obras</t>
  </si>
  <si>
    <t>Créditos directos para actividades productivas otorgados al sector privado con fines de política económica</t>
  </si>
  <si>
    <t>Concesión de préstamos al sector privado con fines de política económica</t>
  </si>
  <si>
    <t>Concesión de préstamos a entidades federativas y municipios con fines de política económica</t>
  </si>
  <si>
    <t>Concesión de préstamos a instituciones paraestatales públicas financieras con fines de política económica</t>
  </si>
  <si>
    <t>Concesión de préstamos a entidades paraestatales empresariales y no financieras con fines de política económica</t>
  </si>
  <si>
    <t>Concesión de préstamos a entidades paraestatales no empresariales y no financieras con fines de política económica</t>
  </si>
  <si>
    <t>Concesión de Préstamos</t>
  </si>
  <si>
    <t>Adquisición de otros valores</t>
  </si>
  <si>
    <t>Adquisición de acciones</t>
  </si>
  <si>
    <t>Fideicomisos para adquisición de títulos de crédito</t>
  </si>
  <si>
    <t>Otros valores</t>
  </si>
  <si>
    <t>Obligaciones negociables adquiridas con fines de gestión de liquidez</t>
  </si>
  <si>
    <t>Obligaciones negociables adquiridas con fines de política económica</t>
  </si>
  <si>
    <t>Valores representativos de deuda adquiridos con fines de gestión de liquidez</t>
  </si>
  <si>
    <t>Valores representativos de deuda adquiridos con fines de política económica</t>
  </si>
  <si>
    <t>Bonos</t>
  </si>
  <si>
    <t>Compra de Títulos y Valores</t>
  </si>
  <si>
    <t>Acciones y participaciones de capital en el sector externo con fines de gestión de liquidez</t>
  </si>
  <si>
    <t>Acciones y participaciones de capital en el sector privado con fines de gestión de liquidez</t>
  </si>
  <si>
    <t>Acciones y participaciones de capital en el sector público con fines de gestión de liquidez</t>
  </si>
  <si>
    <t>Acciones y participaciones de capital en el sector externo con fines de política económica</t>
  </si>
  <si>
    <t>Acciones y participaciones de capital en organismos internacionales con fines de política económica</t>
  </si>
  <si>
    <t>Acciones y participaciones de capital en el sector privado con fines de política económica</t>
  </si>
  <si>
    <t>Acciones y participaciones de capital en instituciones paraestatales públicas financieras con fines de política económica</t>
  </si>
  <si>
    <t>Acciones y participaciones de capital en entidades paraestatales empresariales y no financieras con fines de política económica</t>
  </si>
  <si>
    <t>Acciones y participaciones de capital en entidades paraestatales no empresariales y no financieras con fines de política económica</t>
  </si>
  <si>
    <t>Acciones y Participaciones de Capital</t>
  </si>
  <si>
    <t>Créditos otorgados por las entidades federativas a municipios para el fomento de actividades productivas</t>
  </si>
  <si>
    <t>Créditos otorgados por entidades federativas y municipios al sector social y privado para el fomento de actividades productivas</t>
  </si>
  <si>
    <t>Inversiones para el Fomento de Actividades Productivas</t>
  </si>
  <si>
    <t>Inversiones Financieras y Otras Provisiones</t>
  </si>
  <si>
    <t>Transferencias para el sector privado externo</t>
  </si>
  <si>
    <t>Otras aportaciones internacionales</t>
  </si>
  <si>
    <t>Cuotas y aportaciones a organismos internacionales</t>
  </si>
  <si>
    <t>Transferencias para organismos internacionales</t>
  </si>
  <si>
    <t>Transferencias para gobiernos extranjeros</t>
  </si>
  <si>
    <t>Transferencias al Exterior</t>
  </si>
  <si>
    <t>Donativos internacionales</t>
  </si>
  <si>
    <t>Donativos a fideicomisos estatales</t>
  </si>
  <si>
    <t>Donativos a fideicomisos privados</t>
  </si>
  <si>
    <t>Donativos a entidades federativas</t>
  </si>
  <si>
    <t>Donativos a instituciones sin fines de lucro</t>
  </si>
  <si>
    <t>Donativos</t>
  </si>
  <si>
    <t>Transferencias para cuotas y aportaciones a los seguros de retiro, cesantía en edad avanzada y vejez</t>
  </si>
  <si>
    <t>Trasferencias para cuotas y aportaciones de seguridad social para el IMSS, ISSSTE e ISSFAM por obligación del Estado</t>
  </si>
  <si>
    <t>Transferencias por obligación de ley</t>
  </si>
  <si>
    <t>Transferencias a la Seguridad Social</t>
  </si>
  <si>
    <t>Otras transferencias a fideicomisos</t>
  </si>
  <si>
    <t>Transferencias a fideicomisos de instituciones públicas financieras</t>
  </si>
  <si>
    <t>Transferencias a fideicomisos públicos de entidades paraestatales empresariales y no financieras</t>
  </si>
  <si>
    <t>Transferencias a fideicomisos públicos de entidades paraestatales no empresariales y no financieras</t>
  </si>
  <si>
    <t>Transferencias a fideicomisos del Poder Judicial</t>
  </si>
  <si>
    <t>Transferencias a fideicomisos del Poder Legislativo</t>
  </si>
  <si>
    <t>Aportaciones a mandatos públicos</t>
  </si>
  <si>
    <t>Aportaciones a fideicomisos públicos</t>
  </si>
  <si>
    <t>Transferencias a fideicomisos del Poder Ejecutivo</t>
  </si>
  <si>
    <t>Transferencias a Fideicomisos, Mandatos y Otros Análogos</t>
  </si>
  <si>
    <t>Prestaciones económicas distintas de pensiones y jubilaciones</t>
  </si>
  <si>
    <t>Pago de sumas aseguradas</t>
  </si>
  <si>
    <t>Otras pensiones y jubilaciones</t>
  </si>
  <si>
    <t>Transferencias para el pago de pensiones y jubilaciones</t>
  </si>
  <si>
    <t>Pago de pensiones y jubilaciones contractuales</t>
  </si>
  <si>
    <t>Pago de pensiones y jubilaciones</t>
  </si>
  <si>
    <t>Jubilaciones</t>
  </si>
  <si>
    <t>Pensiones</t>
  </si>
  <si>
    <t>Pensiones y Jubilaciones</t>
  </si>
  <si>
    <t>Ayudas por desastres naturales y otros siniestros</t>
  </si>
  <si>
    <t>Ayudas sociales a entidades de interés público</t>
  </si>
  <si>
    <t>Ayudas sociales a cooperativas</t>
  </si>
  <si>
    <t>Ayudas sociales a instituciones sin fines de lucro</t>
  </si>
  <si>
    <t>Apoyos a la investigación científica y tecnológica en instituciones sin fines de lucro</t>
  </si>
  <si>
    <t>Apoyos a la investigación científica y tecnológica de instituciones académicas y sector público</t>
  </si>
  <si>
    <t>Ayudas sociales a actividades científicas o académicas</t>
  </si>
  <si>
    <t>Ayudas sociales a instituciones de enseñanza</t>
  </si>
  <si>
    <t>Becas y otras ayudas para programas de capacitación</t>
  </si>
  <si>
    <t>Compensaciones por servicios de carácter social</t>
  </si>
  <si>
    <t>Apoyo a voluntarios que participan en diversos programas federales</t>
  </si>
  <si>
    <t>Premios, estímulos, recompensas, becas y seguros a deportistas</t>
  </si>
  <si>
    <t>Premios, recompensas, pensiones de gracia y pensión recreativa estudiantil</t>
  </si>
  <si>
    <t>Gastos por servicios de traslado de personas</t>
  </si>
  <si>
    <t>Gastos relacionados con actividades culturales, deportivas y de ayuda extraordinaria</t>
  </si>
  <si>
    <t>Ayudas sociales a personas</t>
  </si>
  <si>
    <t>Ayudas Sociales</t>
  </si>
  <si>
    <t>Subsidios a fideicomisos privados y estatales</t>
  </si>
  <si>
    <t>Subsidios para capacitación y becas</t>
  </si>
  <si>
    <t>Otros Subsidios</t>
  </si>
  <si>
    <t>Subsidios a las Entidades Federativas y Municipios</t>
  </si>
  <si>
    <t>Subvenciones al consumo</t>
  </si>
  <si>
    <t>Subsidios a la vivienda</t>
  </si>
  <si>
    <t>Subsidios para cubrir diferenciales de tasas de interés</t>
  </si>
  <si>
    <t>Subsidios a la prestación de servicios públicos</t>
  </si>
  <si>
    <t>Subsidios a la inversión</t>
  </si>
  <si>
    <t>Subsidios a la distribución</t>
  </si>
  <si>
    <t>Subsidios a la producción</t>
  </si>
  <si>
    <t>Subsidios y Subvenciones</t>
  </si>
  <si>
    <t>Transferencias a fideicomisos de entidades federativas y municipios</t>
  </si>
  <si>
    <t>Transferencias otorgadas a entidades federativas y municipios</t>
  </si>
  <si>
    <t>Transferencias otorgadas para instituciones paraestatales públicas financieras</t>
  </si>
  <si>
    <t>Transferencias otorgadas para entidades paraestatales empresariales y no financieras</t>
  </si>
  <si>
    <t>Transferencias otorgadas a entidades paraestatales no empresariales y no financieras</t>
  </si>
  <si>
    <t>Transferencias al resto del sector público</t>
  </si>
  <si>
    <t>Transferencias internas otorgadas a fideicomisos públicos financieros</t>
  </si>
  <si>
    <t>Transferencias internas otorgadas a instituciones paraestatales públicas financieras</t>
  </si>
  <si>
    <t>Transferencias internas otorgadas a fideicomisos públicos empresariales y no financieros</t>
  </si>
  <si>
    <t>Transferencias internas otorgadas a entidades paraestatales empresariales y no financieras</t>
  </si>
  <si>
    <t>Transferencias internas otorgadas a entidades paraestatales no empresariales y no financieras</t>
  </si>
  <si>
    <t>Asignaciones presupuestarias a Órganos Autónomos</t>
  </si>
  <si>
    <t>Asignaciones presupuestarias al Poder Judicial</t>
  </si>
  <si>
    <t>Asignaciones presupuestarias al Poder Legislativo</t>
  </si>
  <si>
    <t>Asignaciones presupuestarias al Poder Ejecutivo</t>
  </si>
  <si>
    <t>Transferencias internas y asignaciones al sector público</t>
  </si>
  <si>
    <t>Transferencias, Asignaciones, Subsidios y Otras Ayudas</t>
  </si>
  <si>
    <t>Apertura de Fondo Rotatorio</t>
  </si>
  <si>
    <t>Erogaciones recuperables</t>
  </si>
  <si>
    <t>Erogaciones por cuenta de terceros</t>
  </si>
  <si>
    <t>Servicios prestados entre Organismos de una Entidad Paraestatal</t>
  </si>
  <si>
    <t>Servicios Corporativos prestados por las Entidades Paraestatales a sus organismos</t>
  </si>
  <si>
    <t>Actividades de Coordinación con el Presidente Electo</t>
  </si>
  <si>
    <t>Participaciones en Órganos de Gobierno</t>
  </si>
  <si>
    <t>Gastos de las oficinas del Servicio Exterior Mexicano</t>
  </si>
  <si>
    <t>Gastos de las Comisiones Internacionales de Límites y Aguas</t>
  </si>
  <si>
    <t>Otros servicios generales</t>
  </si>
  <si>
    <t>Impuesto sobre nóminas y otros que se deriven de una relación laboral</t>
  </si>
  <si>
    <t>Utilidades</t>
  </si>
  <si>
    <t>Otros gastos por responsabilidades</t>
  </si>
  <si>
    <t>Pérdidas del erario federal</t>
  </si>
  <si>
    <t>Penas, multas, accesorios y actualizaciones</t>
  </si>
  <si>
    <t>Otras asignaciones derivadas de resoluciones de ley</t>
  </si>
  <si>
    <t>Indemnizaciones por expropiación de predios</t>
  </si>
  <si>
    <t>Erogaciones por resoluciones por autoridad competente</t>
  </si>
  <si>
    <t>Sentencias y resoluciones por autoridad competente</t>
  </si>
  <si>
    <t>Impuestos y derechos de importación</t>
  </si>
  <si>
    <t>Otros impuestos y derechos</t>
  </si>
  <si>
    <t>Impuestos y derechos de exportación</t>
  </si>
  <si>
    <t>Impuestos y derechos</t>
  </si>
  <si>
    <t>Servicios funerarios y de cementerios</t>
  </si>
  <si>
    <t>Otros Servicios Generales</t>
  </si>
  <si>
    <t>Gastos de representación</t>
  </si>
  <si>
    <t>Exposiciones</t>
  </si>
  <si>
    <t>Congresos y convenciones</t>
  </si>
  <si>
    <t>Gastos de orden social y cultural</t>
  </si>
  <si>
    <t>Gastos inherentes a la investidura presidencial</t>
  </si>
  <si>
    <t>Gastos de ceremonial de los titulares de las dependencias y entidades</t>
  </si>
  <si>
    <t>Gastos de ceremonial del titular del Ejecutivo Federal</t>
  </si>
  <si>
    <t>Gastos de ceremonial</t>
  </si>
  <si>
    <t>Servicios Oficiales</t>
  </si>
  <si>
    <t>Otros servicios de traslado y hospedaje</t>
  </si>
  <si>
    <t>Servicios integrales en el extranjero para servidores públicos en el desempeño de comisiones y funciones oficiales</t>
  </si>
  <si>
    <t>Servicios integrales nacionales para servidores públicos en el desempeño de comisiones y funciones oficiales</t>
  </si>
  <si>
    <t>Servicios integrales de traslado y viáticos</t>
  </si>
  <si>
    <t>Gastos de instalación y traslado de menaje</t>
  </si>
  <si>
    <t>Viáticos en el extranjero para servidores públicos en el desempeño de comisiones y funciones oficiales</t>
  </si>
  <si>
    <t>Viáticos en el extranjero asociados a los programas de seguridad pública y nacional</t>
  </si>
  <si>
    <t>Viáticos en el extranjero</t>
  </si>
  <si>
    <t>Viáticos nacionales para servidores públicos en el desempeño de funciones oficiales</t>
  </si>
  <si>
    <t>Viáticos nacionales asociados a desastres naturales</t>
  </si>
  <si>
    <t>Viáticos nacionales asociados a los programas de seguridad pública y nacional</t>
  </si>
  <si>
    <t>Viáticos nacionales para labores en campo y de supervisión</t>
  </si>
  <si>
    <t>Viáticos en el país</t>
  </si>
  <si>
    <t>Autotransporte</t>
  </si>
  <si>
    <t>Pasajes terrestres nacionales para servidores públicos de mando en el desempeño de comisiones y funciones oficiales</t>
  </si>
  <si>
    <t>Pasajes terrestres nacionales asociados a desastres naturales</t>
  </si>
  <si>
    <t>Pasajes terrestres nacionales asociados a los programas de seguridad pública y nacional</t>
  </si>
  <si>
    <t>Pasajes terrestres nacionales para labores en campo y de supervisión</t>
  </si>
  <si>
    <t>Pasajes marítimos, lacustres y fluviales</t>
  </si>
  <si>
    <t>Pasajes terrestres nacionales por medio electrónico</t>
  </si>
  <si>
    <t>Pasajes terrestres internacionales para servidores públicos en el desempeño de comisiones y funciones oficiales</t>
  </si>
  <si>
    <t>Pasajes terrestres internacionales asociados a los programas de seguridad pública y nacional</t>
  </si>
  <si>
    <t>Pasajes terrestres</t>
  </si>
  <si>
    <t>Pasajes aéreos internacionales para servidores públicos en el desempeño de comisiones y funciones oficiales</t>
  </si>
  <si>
    <t>Pasajes aéreos internacionales asociados a los programas de seguridad pública y nacional</t>
  </si>
  <si>
    <t>Pasajes aéreos nacionales para servidores públicos de mando en el desempeño de comisiones y funciones oficiales</t>
  </si>
  <si>
    <t>Pasajes aéreos nacionales asociados a desastres naturales</t>
  </si>
  <si>
    <t>Pasajes aéreos nacionales asociados a los programas de seguridad pública y nacional</t>
  </si>
  <si>
    <t>Pasajes aéreos nacionales para labores en campo y de supervisión</t>
  </si>
  <si>
    <t>Pasajes aéreos</t>
  </si>
  <si>
    <t>Servicios de traslado y viáticos</t>
  </si>
  <si>
    <t>Otros servicios de información</t>
  </si>
  <si>
    <t>Servicio de creación y difusión de contenido exclusivamente a través de Internet</t>
  </si>
  <si>
    <t>Servicios de la industria fílmica, del sonido y del video</t>
  </si>
  <si>
    <t>Servicios de revelado de fotografías</t>
  </si>
  <si>
    <t>Servicios de creatividad, preproducción y producción de publicidad, excepto Internet</t>
  </si>
  <si>
    <t>Difusión por radio, televisión y otros medios de mensajes comerciales para promover la venta de bienes o servicios</t>
  </si>
  <si>
    <t>Difusión por radio, televisión y otros medios de mensajes sobre programas y actividades gubernamentales</t>
  </si>
  <si>
    <t>Servicios de comunicación social y publicidad</t>
  </si>
  <si>
    <t>Servicios de jardinería y fumigación</t>
  </si>
  <si>
    <t>Servicios de limpieza y manejo de desechos</t>
  </si>
  <si>
    <t>Mantenimiento y conservación de plantas e instalaciones productivas</t>
  </si>
  <si>
    <t>Mantenimiento y conservación de maquinaria y equipo</t>
  </si>
  <si>
    <t>Instalación, reparación y mantenimiento de maquinaria, otros equipos y herramienta</t>
  </si>
  <si>
    <t>Reparación y mantenimiento de equipo de defensa y seguridad</t>
  </si>
  <si>
    <t>Reparación y mantenimiento de equipo de transporte</t>
  </si>
  <si>
    <t>Instalación, reparación y mantenimiento de equipo e instrumental médico y de laboratorio</t>
  </si>
  <si>
    <t>Instalación, reparación y mantenimiento de equipo de cómputo y tecnología de la información</t>
  </si>
  <si>
    <t>Instalación, reparación y mantenimiento de mobiliario y equipo de administración, educacional y recreativo</t>
  </si>
  <si>
    <t>Mantenimiento y conservación de inmuebles para la prestación de servicios públicos</t>
  </si>
  <si>
    <t>Mantenimiento y conservación de inmuebles para la prestación de servicios administrativos</t>
  </si>
  <si>
    <t>Conservación y mantenimineto menor de inmuebles</t>
  </si>
  <si>
    <t>Servicios de instalación, reparación, mantenimiento y conservación</t>
  </si>
  <si>
    <t>Servicios financieros, bancarios y comerciales integrales</t>
  </si>
  <si>
    <t>Comisiones por ventas</t>
  </si>
  <si>
    <t>Fletes y maniobras</t>
  </si>
  <si>
    <t>Almacenaje, envase y embalaje</t>
  </si>
  <si>
    <t>Seguro de bienes patrimoniales</t>
  </si>
  <si>
    <t>Seguros de responsabilidad patrimonial y fianzas</t>
  </si>
  <si>
    <t>Servicios de recaudación, traslado y custodia de valores</t>
  </si>
  <si>
    <t>Servicios de cobranza, investigación crediticia y similar</t>
  </si>
  <si>
    <t>Servicios financieros y bancarios</t>
  </si>
  <si>
    <t>Servicios financieros, bancarios y comerciales</t>
  </si>
  <si>
    <t>Asignaciones para cubrir el pago de obligaciones derivadas de títulos de concesión o de asignación.</t>
  </si>
  <si>
    <t>Servicios integrales en materia de seguridad pública y nacional</t>
  </si>
  <si>
    <t>Asignaciones derivadas de proyectos de asociación público privada</t>
  </si>
  <si>
    <t>Servicios integrales</t>
  </si>
  <si>
    <t>Proyectos para prestación de servicios</t>
  </si>
  <si>
    <t>Subcontratación de servicios con terceros</t>
  </si>
  <si>
    <t>Servicios profesionales, científicos y técnicos integrales</t>
  </si>
  <si>
    <t>Servicios de vigilancia</t>
  </si>
  <si>
    <t>Gastos en actividades de seguridad y logística del Estado Mayor Presidencial</t>
  </si>
  <si>
    <t>Gastos de seguridad pública y nacional</t>
  </si>
  <si>
    <t>Servicios de protección y seguridad</t>
  </si>
  <si>
    <t>Servicios de digitalización</t>
  </si>
  <si>
    <t>Información en medios masivos derivada de la operación y administración de las dependencias y entidades</t>
  </si>
  <si>
    <t>Impresión y elaboración de material informativo derivado de la operación y administración de las dependencias y entidades</t>
  </si>
  <si>
    <t>Impresiones de documentos oficiales para la prestación de servicios públicos, identificación, formatos administrativos y fiscales, formas valoradas, certificados y títulos</t>
  </si>
  <si>
    <t>Otros servicios comerciales</t>
  </si>
  <si>
    <t>Servicios relacionados con traducciones</t>
  </si>
  <si>
    <t>Servicios de apoyo administrativo, traducción, fotocopiado e impresión</t>
  </si>
  <si>
    <t>Servicios de investigación científica y desarrollo</t>
  </si>
  <si>
    <t>Servicios de capacitación</t>
  </si>
  <si>
    <t>Servicios de mantenimiento de aplicaciones informáticas</t>
  </si>
  <si>
    <t>Servicios relacionados con certificación de procesos</t>
  </si>
  <si>
    <t>Servicios estadísticos y geográficos</t>
  </si>
  <si>
    <t>Servicios de desarrollo de aplicaciones informáticas</t>
  </si>
  <si>
    <t>Servicios de consultoría administrativa, procesos, técnica y en tecnologías de la información</t>
  </si>
  <si>
    <t>Servicios de diseño, arquitectura, ingeniería y actividades relacionadas</t>
  </si>
  <si>
    <t>Servicios relacionados con procedimientos jurisdiccionales</t>
  </si>
  <si>
    <t>Otras asesorías para la operación de programas</t>
  </si>
  <si>
    <t>Consultorías para programas o proyectos financiados por organismos internacionales</t>
  </si>
  <si>
    <t>Asesorías por controversias en el marco de los tratados internacionales</t>
  </si>
  <si>
    <t>Asesorías asociadas a convenios, tratados o acuerdos</t>
  </si>
  <si>
    <t>Servicios legales, de contabilidad, auditoría y relacionados</t>
  </si>
  <si>
    <t>Servicios profesionales, científicos, técnicos y otros servicios</t>
  </si>
  <si>
    <t>Otros Arrendamientos</t>
  </si>
  <si>
    <t>PIDIREGAS cargos fijos</t>
  </si>
  <si>
    <t>Arrendamiento de sustancias y productos químicos</t>
  </si>
  <si>
    <t>Otros arrendamientos</t>
  </si>
  <si>
    <t>Arrendamiento financiero</t>
  </si>
  <si>
    <t>Arrendamiento de activos intangibles</t>
  </si>
  <si>
    <t>Arrendamiento de maquinaria, otros equipos y herramientas</t>
  </si>
  <si>
    <t>Arrendamiento de vehículos terrestres, aéreos, marítimos, lacustres y fluviales para servidores públicos</t>
  </si>
  <si>
    <t>Arrendamiento de vehículos terrestres, aéreos, marítimos, lacustres y fluviales para desastres naturales</t>
  </si>
  <si>
    <t>Arrendamiento de vehículos terrestres, aéreos, marítimos, lacustres y fluviales para servicios administrativos</t>
  </si>
  <si>
    <t>Arrendamiento de vehículos terrestres, aéreos, marítimos, lacustres y fluviales para servicios públicos y la operación de programas públicos</t>
  </si>
  <si>
    <t>Arrendamiento de vehículos terrestres, aéreos, marítimos, lacustres y fluviales para la ejecución de programas de seguridad pública y nacional</t>
  </si>
  <si>
    <t>Arrendamiento de equipo de transporte</t>
  </si>
  <si>
    <t>Arrendamiento de equipo e instrumental médico y de laboratorio</t>
  </si>
  <si>
    <t>Arrendamiento de equipo de telecomunicaciones</t>
  </si>
  <si>
    <t>Arrendamiento de mobiliario</t>
  </si>
  <si>
    <t>Arrendamiento de equipo y bienes informáticos</t>
  </si>
  <si>
    <t>Arrendamiento de mobiliario y equipo de administración, educacional y recreativo</t>
  </si>
  <si>
    <t>Arrendamiento de edificios</t>
  </si>
  <si>
    <t>Arrendamiento de terrenos</t>
  </si>
  <si>
    <t>Servicios de arrendamiento</t>
  </si>
  <si>
    <t>Servicios integrales de infraestructura de cómputo</t>
  </si>
  <si>
    <t>Servicios generales para planteles educativos</t>
  </si>
  <si>
    <t>Contratación de otros servicios</t>
  </si>
  <si>
    <t>Servicios integrales de telecomunicación</t>
  </si>
  <si>
    <t>Servicios integrales y otros servicios</t>
  </si>
  <si>
    <t>Servicio telegráfico</t>
  </si>
  <si>
    <t>Servicio postal</t>
  </si>
  <si>
    <t>Servicios postales y telegráficos</t>
  </si>
  <si>
    <t>Servicios de acceso de Internet, redes y procesamiento de información</t>
  </si>
  <si>
    <t>Servicios de internet</t>
  </si>
  <si>
    <t>Servicios de telecomunicaciones</t>
  </si>
  <si>
    <t>Servicio de radiolocalización</t>
  </si>
  <si>
    <t>Servicios de telecomunicaciones y satélites</t>
  </si>
  <si>
    <t>Telefonía celular</t>
  </si>
  <si>
    <t>Telefonía tradicional</t>
  </si>
  <si>
    <t>Agua</t>
  </si>
  <si>
    <t>Gas</t>
  </si>
  <si>
    <t>Energía eléctrica</t>
  </si>
  <si>
    <t>Servicios básicos</t>
  </si>
  <si>
    <t>Refacciones y accesorios menores otros bienes muebles</t>
  </si>
  <si>
    <t>Refacciones y accesorios menores de maquinaria y otros equipos</t>
  </si>
  <si>
    <t>Refacciones y accesorios menores de equipo de defensa y seguridad</t>
  </si>
  <si>
    <t>Refacciones y accesorios menores de equipo de transporte</t>
  </si>
  <si>
    <t>Refacciones y accesorios menores de equipo e instrumental médico y de laboratorio</t>
  </si>
  <si>
    <t>Refacciones y accesorios menores de equipo de cómputo y tecnologías de la información</t>
  </si>
  <si>
    <t>Refacciones y accesorios menores de mobiliario y equipo de administración, educacional y recreativo</t>
  </si>
  <si>
    <t>Refacciones y accesorios menores de edificios</t>
  </si>
  <si>
    <t>Herramientas menores</t>
  </si>
  <si>
    <t>Herramientas, refacciones y accesorios menores</t>
  </si>
  <si>
    <t>Prendas de protección para seguridad pública y nacional</t>
  </si>
  <si>
    <t>Materiales de seguridad pública</t>
  </si>
  <si>
    <t>Sustancias y materiales explosivos</t>
  </si>
  <si>
    <t>Materiales y suministros para seguridad</t>
  </si>
  <si>
    <t>Blancos y otros productos textiles, excepto prendas de vestir</t>
  </si>
  <si>
    <t>Productos textiles</t>
  </si>
  <si>
    <t>Artículos deportivos</t>
  </si>
  <si>
    <t>Prendas de seguridad y protección personal</t>
  </si>
  <si>
    <t>Vestuario y uniformes</t>
  </si>
  <si>
    <t>Vestuario, blancos, prendas de protección y artículos deportivos</t>
  </si>
  <si>
    <t>Carbón y sus derivados</t>
  </si>
  <si>
    <t>Combustibles de importación para plantas productivas</t>
  </si>
  <si>
    <t>Combustibles nacionales para plantas productivas</t>
  </si>
  <si>
    <t>PIDIREGAS cargos variables</t>
  </si>
  <si>
    <t>Combustibles, lubricantes y aditivos para maquinaria, equipo de producción y servicios administrativos</t>
  </si>
  <si>
    <t>Combustibles, lubricantes y aditivos para vehículos terrestres, aéreos, marítimos, lacustres y fluviales asignados a servidores públicos</t>
  </si>
  <si>
    <t>Combustibles, lubricantes y aditivos para vehículos terrestres, aéreos, marítimos, lacustres y fluviales destinados a servicios administrativos</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</si>
  <si>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</si>
  <si>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la ejecución de programas de seguridad pública y nacional</t>
  </si>
  <si>
    <t>Combustibles, lubricantes y aditivos</t>
  </si>
  <si>
    <t>Otros productos químicos</t>
  </si>
  <si>
    <t>Fibras sintéticas, hules, plásticos y derivados</t>
  </si>
  <si>
    <t>Materiales, accesorios y suministros de laboratorio</t>
  </si>
  <si>
    <t>Materiales, accesorios y suministros médicos</t>
  </si>
  <si>
    <t>Medicinas y productos farmacéuticos</t>
  </si>
  <si>
    <t>Fertilizantes, pesticidas y otros agroquímicos</t>
  </si>
  <si>
    <t>Productos químicos básicos</t>
  </si>
  <si>
    <t>Productos químicos, farmacéuticos y de laboratorio</t>
  </si>
  <si>
    <t>Otros materiales y artículos de construcción y reparación</t>
  </si>
  <si>
    <t>Materiales complementarios</t>
  </si>
  <si>
    <t>Artículos metálicos para la construcción</t>
  </si>
  <si>
    <t>Material eléctrico y electrónico</t>
  </si>
  <si>
    <t>Vidrio y productos de vidrio</t>
  </si>
  <si>
    <t>Madera y productos de madera</t>
  </si>
  <si>
    <t>Cal, yeso y productos de yeso</t>
  </si>
  <si>
    <t>Cemento y productos de concreto</t>
  </si>
  <si>
    <t>Productos minerales no metálicos</t>
  </si>
  <si>
    <t>Materiales y artículos de construcción y de reparación</t>
  </si>
  <si>
    <t>Petróleo, gas y sus derivados adquiridos como materia prima</t>
  </si>
  <si>
    <t>Otros productos adquiridos como materia prima</t>
  </si>
  <si>
    <t>Mercancías adquiridas para su comercialización</t>
  </si>
  <si>
    <t>Productos de cuero, piel, plástico y hule adquiridos como materia prima</t>
  </si>
  <si>
    <t>Productos metálicos y a base de minerales no metálicos adquiridos como materia prima</t>
  </si>
  <si>
    <t>Productos químicos, farmacéuticos y de laboratorio adquiridos como materia prima</t>
  </si>
  <si>
    <t>Combustibles, lubricantes, aditivos, carbón y sus derivados adquiridos como materia prima</t>
  </si>
  <si>
    <t>Productos de papel, cartón e impresos adquiridos como materia prima</t>
  </si>
  <si>
    <t>Insumos textiles adquiridos como materia prima</t>
  </si>
  <si>
    <t>Productos alimenticios, agropecuarios y forestales adquiridos como materia prima</t>
  </si>
  <si>
    <t>Materias primas y de producción y comercialización</t>
  </si>
  <si>
    <t>Utensilios para el servicio de alimentación</t>
  </si>
  <si>
    <t>Productos alimenticios para animales</t>
  </si>
  <si>
    <t>Productos alimenticios para el personal derivado de actividades extraordinarias</t>
  </si>
  <si>
    <t>Productos alimenticios para la población en caso de desastres naturales</t>
  </si>
  <si>
    <t>Productos alimenticios para el personal en las instalaciones de las dependencias y entidades</t>
  </si>
  <si>
    <t>Productos alimenticios para el personal que realiza labores en campo o de supervisión</t>
  </si>
  <si>
    <t>Productos alimenticios para personas derivado de la prestación de servicios públicos en unidades de salud, educativas, de readaptación social y otras</t>
  </si>
  <si>
    <t>Productos alimenticios para el Ejército, Fuerza Aérea y Armada Mexicanos, y para los efectivos que participen en programas de seguridad pública</t>
  </si>
  <si>
    <t>Productos alimenticios para personas</t>
  </si>
  <si>
    <t>Alimentos y Utensilios</t>
  </si>
  <si>
    <t>Materiales para el registro e identificación de bienes y personas</t>
  </si>
  <si>
    <t>Materiales y útiles de enseñanza</t>
  </si>
  <si>
    <t>Material de limpieza</t>
  </si>
  <si>
    <t>Material para información en actividades de investigación científica y tecnológica</t>
  </si>
  <si>
    <t>Material de apoyo informativo</t>
  </si>
  <si>
    <t>Material impreso e información digital</t>
  </si>
  <si>
    <t>Materiales, útiles y equipos menores de tecnologías de la información y comunicaciones</t>
  </si>
  <si>
    <t>Material estadístico y geográfico</t>
  </si>
  <si>
    <t>Materiales y útiles de impresión y reproducción</t>
  </si>
  <si>
    <t>Materiales, útiles y equipos menores de oficina</t>
  </si>
  <si>
    <t>Materiales de administración, emisión de documentos y articulos oficiales</t>
  </si>
  <si>
    <t>Recompensas</t>
  </si>
  <si>
    <t>Estímulos al personal operativo</t>
  </si>
  <si>
    <t>Estímulos por productividad y eficiencia</t>
  </si>
  <si>
    <t>Estímulos</t>
  </si>
  <si>
    <t>Pago de estímulos a servidores públicos</t>
  </si>
  <si>
    <t>Previsiones por adecuaciones a las estructuras ocupacionales</t>
  </si>
  <si>
    <t>Previsiones para los depósitos al ahorro solidario</t>
  </si>
  <si>
    <t>Previsiones para aportaciones al seguro de cesantía en edad avanzada y vejez</t>
  </si>
  <si>
    <t>Previsiones para aportaciones al Sistema de Ahorro para el Retiro</t>
  </si>
  <si>
    <t>Previsiones para aportaciones al FOVISSSTE</t>
  </si>
  <si>
    <t>Previsiones para aportaciones al ISSSTE</t>
  </si>
  <si>
    <t>Otras medidas de carácter laboral y económico</t>
  </si>
  <si>
    <t>Creación de plazas</t>
  </si>
  <si>
    <t>Incrementos a las percepciones</t>
  </si>
  <si>
    <t>Previsiones de carácter laboral, económica y de seguridad social</t>
  </si>
  <si>
    <t>Previsiones</t>
  </si>
  <si>
    <t>Pago extraordinario por riesgo</t>
  </si>
  <si>
    <t>Otras prestaciones</t>
  </si>
  <si>
    <t>Otras prestaciones sociales y económicas</t>
  </si>
  <si>
    <t>Apoyos a la capacitación de los servidores públicos</t>
  </si>
  <si>
    <t>Asignaciones adicionales al sueldo</t>
  </si>
  <si>
    <t>Compensación garantizada</t>
  </si>
  <si>
    <t>Prestaciones establecidas por condiciones generales de trabajo o contratos colectivos de trabajo</t>
  </si>
  <si>
    <t>Prestaciones contractuales</t>
  </si>
  <si>
    <t>Prestaciones y haberes de retiro</t>
  </si>
  <si>
    <t xml:space="preserve"> Pago de liquidaciones</t>
  </si>
  <si>
    <t>Indemnizaciones por accidentes en el trabajo</t>
  </si>
  <si>
    <t>Indemnizaciones</t>
  </si>
  <si>
    <t>Cuotas para el fondo de trabajo del personal del Ejército, Fuerza Aérea y Armada Mexicanos</t>
  </si>
  <si>
    <t>Cuotas para el fondo de ahorro de generales, almirantes, jefes y oficiales</t>
  </si>
  <si>
    <t>Cuotas para el fondo de ahorro del personal civil</t>
  </si>
  <si>
    <t>Cuotas para el fondo de ahorro y fondo de trabajo</t>
  </si>
  <si>
    <t>Seguro de responsabilidad civil, asistencia legal y otros seguros</t>
  </si>
  <si>
    <t>Cuotas para el seguro colectivo de retiro</t>
  </si>
  <si>
    <t>Cuotas para el seguro de separación individualizado</t>
  </si>
  <si>
    <t>Cuotas para el seguro de gastos médicos del personal civil</t>
  </si>
  <si>
    <t>Cuotas para el seguro de vida del personal militar</t>
  </si>
  <si>
    <t>Cuotas para el seguro de vida del personal civil</t>
  </si>
  <si>
    <t>Aportaciones para seguros</t>
  </si>
  <si>
    <t>Depósitos para el ahorro solidario</t>
  </si>
  <si>
    <t>Aportaciones al sistema de ahorro para el retiro</t>
  </si>
  <si>
    <t>Aportaciones al sistema para el retiro</t>
  </si>
  <si>
    <t>Aportaciones al INFONAVIT</t>
  </si>
  <si>
    <t>Aportaciones al FOVISSSTE</t>
  </si>
  <si>
    <t>Aportaciones a fondos de vivienda</t>
  </si>
  <si>
    <t>Aportaciones al seguro de cesantía en edad avanzada y vejez</t>
  </si>
  <si>
    <t>Aportaciones de seguridad social contractuales</t>
  </si>
  <si>
    <t>Aportaciones al IMSS</t>
  </si>
  <si>
    <t>Aportaciones al ISSFAM</t>
  </si>
  <si>
    <t>Aportaciones al ISSSTE</t>
  </si>
  <si>
    <t>Aportaciones de seguridad social</t>
  </si>
  <si>
    <t>Seguridad Social</t>
  </si>
  <si>
    <t>Participaciones por vigilancia en el cumplimiento de las leyes y custodia de valores</t>
  </si>
  <si>
    <t>Honorarios especiales</t>
  </si>
  <si>
    <t>Asignaciones de técnico especial</t>
  </si>
  <si>
    <t>Asignaciones de vuelo</t>
  </si>
  <si>
    <t>Asignaciones por comisión</t>
  </si>
  <si>
    <t>Asignaciones de mando</t>
  </si>
  <si>
    <t>Asignaciones de técnico</t>
  </si>
  <si>
    <t>Asignaciones de técnico, de mando, por comisión, de vuelo y de técnico especial</t>
  </si>
  <si>
    <t>Sobrehaberes</t>
  </si>
  <si>
    <t>Asignaciones conforme al régimen laboral</t>
  </si>
  <si>
    <t>Asignaciones para la conclusión de servicios en la Administración Pública Federal</t>
  </si>
  <si>
    <t>Gastos contingentes para el personal radicado en el extranjero</t>
  </si>
  <si>
    <t>Compensaciones a médicos residentes</t>
  </si>
  <si>
    <t>Compensación por actualización y formación académica</t>
  </si>
  <si>
    <t>Compensación por adquisición de material didáctico</t>
  </si>
  <si>
    <t>Asignaciones docentes, pedagógicas genéricas y específicas</t>
  </si>
  <si>
    <t>Compensaciones adicionales por servicios especiales</t>
  </si>
  <si>
    <t>Compensaciones de servicios</t>
  </si>
  <si>
    <t>Compensaciones de retiro</t>
  </si>
  <si>
    <t>Compensaciones por servicios eventuales</t>
  </si>
  <si>
    <t>Compensaciones por servicios especiales</t>
  </si>
  <si>
    <t>Acreditación al personal docente por años de estudio de licenciatura</t>
  </si>
  <si>
    <t>Acreditación por titulación en la docencia</t>
  </si>
  <si>
    <t>Compensaciones</t>
  </si>
  <si>
    <t>Horas extraordinarias</t>
  </si>
  <si>
    <t>Gratificación de fin de año</t>
  </si>
  <si>
    <t>Primas de vacaciones y dominical</t>
  </si>
  <si>
    <t>Primas de vacaciones, dominical y gratificación de fin de año</t>
  </si>
  <si>
    <t>Antigüedad</t>
  </si>
  <si>
    <t>Prima de perseverancia por años de servicio activo en el Ejército, Fuerza Aérea y Armada Mexicanos</t>
  </si>
  <si>
    <t>Acreditación por años de servicio en la docencia y al personal administrativo de las instituciones de educación superior</t>
  </si>
  <si>
    <t>Prima quinquenal por años de servicios efectivos prestados</t>
  </si>
  <si>
    <t>Primas por años de servicios efectivos prestados</t>
  </si>
  <si>
    <t>Remuneraciones adicionales y especiales</t>
  </si>
  <si>
    <t>Retribución a los representantes de los trabajadores y de los patrones en la Junta de Conciliación y Arbitraje</t>
  </si>
  <si>
    <t>Retribuciones por servicios en período de formación profesional</t>
  </si>
  <si>
    <t>Retribuciones por servicios de carácter social</t>
  </si>
  <si>
    <t>Compensaciones a sustitutos de profesores</t>
  </si>
  <si>
    <t xml:space="preserve">Remuneraciones al personal eventual </t>
  </si>
  <si>
    <t>Sueldos base al personal eventual</t>
  </si>
  <si>
    <t>Honorarios asimilables a salarios</t>
  </si>
  <si>
    <t>Remuneraciones al personal de carácter transitorio</t>
  </si>
  <si>
    <t>Remuneraciones por adscripción laboral en el extranjero</t>
  </si>
  <si>
    <t>Sueldos base al personal permanente</t>
  </si>
  <si>
    <t>Haberes</t>
  </si>
  <si>
    <t>Dietas</t>
  </si>
  <si>
    <t>Remuneraciones al personal de carácter permanente</t>
  </si>
  <si>
    <t>Servicios Personales</t>
  </si>
  <si>
    <t>Gasto corriente</t>
  </si>
  <si>
    <t xml:space="preserve">Indicador </t>
  </si>
  <si>
    <t>FI</t>
  </si>
  <si>
    <t>FN</t>
  </si>
  <si>
    <t>Indicador</t>
  </si>
  <si>
    <t>Gobierno</t>
  </si>
  <si>
    <t>Función pública y buen gobierno</t>
  </si>
  <si>
    <t>AU010</t>
  </si>
  <si>
    <t>Auditar a la gestión pública y mejorar procesos</t>
  </si>
  <si>
    <t>SP030</t>
  </si>
  <si>
    <t>Servicios personales recursos propios</t>
  </si>
  <si>
    <t>Gasto de operación asociado a Servicios Personales</t>
  </si>
  <si>
    <t>Desarrollo Social</t>
  </si>
  <si>
    <t>Salud</t>
  </si>
  <si>
    <t>Prestación de Servicios de Salud a la Comunidad</t>
  </si>
  <si>
    <t>Servicios de apoyo administrativo</t>
  </si>
  <si>
    <t>AD010</t>
  </si>
  <si>
    <t>Otorgar apoyo administrativo y sustantivo</t>
  </si>
  <si>
    <t>EE010</t>
  </si>
  <si>
    <t>Realizar operativos de apoyo a las entidades federativas ante urgencias epidemiológicas y desastres</t>
  </si>
  <si>
    <t>EE020</t>
  </si>
  <si>
    <t>EE030</t>
  </si>
  <si>
    <t>Supervisar, capacitar, normar, asesorar y evaluar en  prevención  y atención en el adulto y adulto mayor, en las enfermedades de mayor prevalencia y control de las enfermedades crónicas no transmisibles (diabetes, riesgo cardiovascular y dislipidemia</t>
  </si>
  <si>
    <t>EE050</t>
  </si>
  <si>
    <t>EE060</t>
  </si>
  <si>
    <t>Fomentar, proteger y restablecer la salud bucal, con parte de la salud integral de la población mexicana</t>
  </si>
  <si>
    <t>EE070</t>
  </si>
  <si>
    <t>Supervisar, capacitar, normar, asesorar y evaluar en la prevención y control de enfermedades transmitidas por rabia, brucelosis, rickettsiosis (Fiebre Manchada de las Montañas Rocosas)</t>
  </si>
  <si>
    <t>E025</t>
  </si>
  <si>
    <t>Prevención y atención contra las adicciones</t>
  </si>
  <si>
    <t>Otorgar atención ambulatoria</t>
  </si>
  <si>
    <t>Otorgar atención hospitalaria</t>
  </si>
  <si>
    <t>DC070</t>
  </si>
  <si>
    <t>Instrumentación de acciones para la prevención universal, selectiva e indicada del consumo de alcohol, tabaco y otras drogas</t>
  </si>
  <si>
    <t>Prevención y detección de adicciones</t>
  </si>
  <si>
    <t>Generar, difundir e informar sobre aspectos técnicos en materia de adicciones a diversos grupos comunitarios</t>
  </si>
  <si>
    <t>Proporcionar servicios especializados de orientación a distancia a personas con problemas de adicciones y sus familias</t>
  </si>
  <si>
    <t>Abasto oportuno de medicamentos</t>
  </si>
  <si>
    <t>PP010</t>
  </si>
  <si>
    <t>S200</t>
  </si>
  <si>
    <t>Fortalecimiento a la atención médica</t>
  </si>
  <si>
    <t>U008</t>
  </si>
  <si>
    <t>Prevención y Control de Sobrepeso, Obesidad y Diabetes</t>
  </si>
  <si>
    <t>OB010</t>
  </si>
  <si>
    <t>Detectar oportuna y masivamente el universo de casos de sobrepeso, obesidad y diabetes para garantizar su adecuado control y manejo así como la promoción de un envejecimiento saludable</t>
  </si>
  <si>
    <t>Enfermedades emergentes, urgencias epidemiológicas y desastres naturales prevenidos, controlados y atendidos oportunamente</t>
  </si>
  <si>
    <t>U009</t>
  </si>
  <si>
    <t>Vigilancia epidemiológica</t>
  </si>
  <si>
    <t>Reforzar la vigilancia epidemiológica a través del análisis y diagnóstico de referencia</t>
  </si>
  <si>
    <t>Protección contra riesgos sanitarios fortalecida y modernizada</t>
  </si>
  <si>
    <t>G004</t>
  </si>
  <si>
    <t>Protección Contra Riesgos Sanitarios</t>
  </si>
  <si>
    <t>IF010</t>
  </si>
  <si>
    <t>Infraestructura suficiente, equipamiento óptimo e insumos seguros para la salud</t>
  </si>
  <si>
    <t>Prestación de Servicios de Salud a la Persona</t>
  </si>
  <si>
    <t>ADR10</t>
  </si>
  <si>
    <t>Otorgar apoyo administrativo y sustantivo de la CHFR</t>
  </si>
  <si>
    <t>Prestación de servicios del Sistema Nacional de Salud organizados e integrados</t>
  </si>
  <si>
    <t>AM010</t>
  </si>
  <si>
    <t>Atención médica especializada a mujeres con enfermedad pulmonar intersticial difusa (EPID)</t>
  </si>
  <si>
    <t>AM041</t>
  </si>
  <si>
    <t>Reforzamiento del programa de detección y atención de  Cáncer de Próstata</t>
  </si>
  <si>
    <t>AM050</t>
  </si>
  <si>
    <t>Fortalecer la organización para la prestación de servicios en salud</t>
  </si>
  <si>
    <t>AM060</t>
  </si>
  <si>
    <t>Fortalecimiento de la calidad de la atención médica y auditoria clínica</t>
  </si>
  <si>
    <t>AM070</t>
  </si>
  <si>
    <t>Otorgar atención médica especializada a mujeres con diagnóstico de EPOC por exposición a humo de leña</t>
  </si>
  <si>
    <t>AMH30</t>
  </si>
  <si>
    <t>Otorgar atención hospitalaria y consultas médicas en el Hospital Nacional Homeopático</t>
  </si>
  <si>
    <t>AMJ30</t>
  </si>
  <si>
    <t>Otorgar atención quirúrgica y consulta médica especializada en el Centro de Atención Médico Quirúrgico de Corta Estancia Juárez Centro</t>
  </si>
  <si>
    <t>AMM30</t>
  </si>
  <si>
    <t>Otorgar atención hospitalaria y consulta médica especializada en el Hospital de la Mujer</t>
  </si>
  <si>
    <t>Otorgar consultas médicas del Centro Nacional de Investigación y Atención de Quemados</t>
  </si>
  <si>
    <t>Otorgar atención hospitalaria del Centro Nacional de Investigación y Atención de Quemados</t>
  </si>
  <si>
    <t>Atención médica especializada a mujeres con Cáncer Pulmonar que presentan mutaciones genéticas</t>
  </si>
  <si>
    <t>Diagnóstico y tratamiento oportuno de cáncer en menores de 18 años</t>
  </si>
  <si>
    <t>CL040</t>
  </si>
  <si>
    <t>Impulso del modelo de gestión de calidad en salud</t>
  </si>
  <si>
    <t>Fortalecer el diseño, implantación e implementación de las tecnologías de la información en las unidades administrativas</t>
  </si>
  <si>
    <t>Proporcionar dignificación, conservación y mantenimiento correctivo y preventivo de infraestructura y equipamiento</t>
  </si>
  <si>
    <t>Expediente Clínico Electrónico</t>
  </si>
  <si>
    <t>Producción de prótesis, ortesis y otros aparatos ortopédicos</t>
  </si>
  <si>
    <t>MM010</t>
  </si>
  <si>
    <t>Calidad en la atención obstétrica y reducción de la mortalidad materna</t>
  </si>
  <si>
    <t>Prevención y tratamiento del sobrepeso, obesidad y diabetes en los Institutos Nacionales de Salud y Hospitales de Alta Especialidad (INSHAE)</t>
  </si>
  <si>
    <t>Proporcionar servicios especializados de salud mental en el Hospital Fray Bernardino Álvarez</t>
  </si>
  <si>
    <t>Proporcionar servicios ambulatorios de salud mental en el CECOSAM Iztapalapa</t>
  </si>
  <si>
    <t>Proporcionar servicios especializados de salud mental en el Hospital Juan N. Navarro</t>
  </si>
  <si>
    <t>Proporcionar servicios especializados de salud mental en el Hospital Samuel Ramírez Moreno</t>
  </si>
  <si>
    <t>Proporcionar servicios ambulatorios de salud mental en el CECOSAM Cuauhtémoc</t>
  </si>
  <si>
    <t>Proporcionar servicios ambulatorios de salud mental en el CECOSAM Zacatenco</t>
  </si>
  <si>
    <t>TS010</t>
  </si>
  <si>
    <t>Promoción de la donación voluntaria y altruista de sangre y células progenitoras o troncales</t>
  </si>
  <si>
    <t>VH020</t>
  </si>
  <si>
    <t>Promover atención integral de las personas con VIH-SIDA e ITS</t>
  </si>
  <si>
    <t>DC060</t>
  </si>
  <si>
    <t>Reforzar las acciones contra las adicciones</t>
  </si>
  <si>
    <t>E036</t>
  </si>
  <si>
    <t>Programa de vacunación</t>
  </si>
  <si>
    <t>VA010</t>
  </si>
  <si>
    <t>Programa de Vacunación</t>
  </si>
  <si>
    <t>G005</t>
  </si>
  <si>
    <t>Regulación y vigilancia de establecimientos y servicios de atención médica</t>
  </si>
  <si>
    <t>P020</t>
  </si>
  <si>
    <t>Salud materna, sexual y reproductiva</t>
  </si>
  <si>
    <t>Acciones con perspectiva de género</t>
  </si>
  <si>
    <t>AP010</t>
  </si>
  <si>
    <t>Programa de Prevención y Control de Cáncer de la Mujer</t>
  </si>
  <si>
    <t>Prevención y atención de la violencia familiar y de género</t>
  </si>
  <si>
    <t>MJ040</t>
  </si>
  <si>
    <t>Generación de Recursos para la Salud</t>
  </si>
  <si>
    <t>Formación y capacitación de recursos humanos acordes a las necesidades y demandas de atención a la salud</t>
  </si>
  <si>
    <t>Profesionalización de los servicios en Centros de Rehabilitación del DIF</t>
  </si>
  <si>
    <t>Realizar la capacitación de personal administrativo, técnico y directivo</t>
  </si>
  <si>
    <t>CP020</t>
  </si>
  <si>
    <t>FO010</t>
  </si>
  <si>
    <t>Formar médicos especialistas</t>
  </si>
  <si>
    <t>FO020</t>
  </si>
  <si>
    <t>Impulsar el desarrollo profesional continuo del personal de la salud</t>
  </si>
  <si>
    <t>FO030</t>
  </si>
  <si>
    <t>Formar profesionales de la salud en posgrados no clínicos</t>
  </si>
  <si>
    <t>FO040</t>
  </si>
  <si>
    <t>Recursos propios para enseñanza</t>
  </si>
  <si>
    <t>FO050</t>
  </si>
  <si>
    <t>Formar profesionistas en pregrado</t>
  </si>
  <si>
    <t>FOM10</t>
  </si>
  <si>
    <t>Formar especialistas en materia de salud en el Hospital de la Mujer</t>
  </si>
  <si>
    <t>Examen Nacional de Residencias Médicas</t>
  </si>
  <si>
    <t>B002</t>
  </si>
  <si>
    <t>Producción de reactivos, vacunas y otros dispositivos médicos estratégicos</t>
  </si>
  <si>
    <t>Comercializar los biológicos, sueros y reactivos que Birmex oferta a las instituciones de salud</t>
  </si>
  <si>
    <t>MD020</t>
  </si>
  <si>
    <t>Producción de biológicos para la salud</t>
  </si>
  <si>
    <t>K011</t>
  </si>
  <si>
    <t>Proyectos de infraestructura social de salud</t>
  </si>
  <si>
    <t>IF040</t>
  </si>
  <si>
    <t>K025</t>
  </si>
  <si>
    <t>Proyectos de inmuebles (oficinas administrativas)</t>
  </si>
  <si>
    <t>Rectoría del Sistema de Salud</t>
  </si>
  <si>
    <t>Integrar información, asesorar en materia de telesalud y establecer coordinación efectiva con las diversas instituciones para integrar acciones hacia la implementación de programas de Telesalud</t>
  </si>
  <si>
    <t>Integrar evaluaciones de tecnologías para la salud, así como otorgar asesorías sobre la materia</t>
  </si>
  <si>
    <t>Desarrollar las políticas e instrumentos de gestión de equipo médico para su uso apropiado, eficiente y seguro en el Sistema Nacional de Salud</t>
  </si>
  <si>
    <t>Coordinar la integración sectorial de Guías de Práctica Clínica</t>
  </si>
  <si>
    <t>Conducir la generación, integración y difusión de información y recomendaciones basadas en la mejor evidencia y la coordinación sectorial en gestión y evaluación de tecnologías para la salud</t>
  </si>
  <si>
    <t>CT010</t>
  </si>
  <si>
    <t>Apoyar el enlace y coordinación con las diferentes unidades de la Secretaria</t>
  </si>
  <si>
    <t>Realización de campañas en pro de la prevención y promoción en la salud pública en México</t>
  </si>
  <si>
    <t>Campañas de difusión</t>
  </si>
  <si>
    <t>I0C10</t>
  </si>
  <si>
    <t>Autoridad Sanitaria con funciones normativas, consultivas y ejecutivas</t>
  </si>
  <si>
    <t>Sistema Nacional de Salud organizado e integrado</t>
  </si>
  <si>
    <t>P012</t>
  </si>
  <si>
    <t>Rectoría en Salud</t>
  </si>
  <si>
    <t>Fortalecer la comisión fronteriza México-Estados Unidos</t>
  </si>
  <si>
    <t>Pago de las cuotas a los Organismos Internacionales de los que México forma parte</t>
  </si>
  <si>
    <t>MG010</t>
  </si>
  <si>
    <t>Fortalecer los vínculos con las autoridades de los Estados Unidos de Norteamérica a fin de facilitar el acceso a los servicios de salud de los migrantes en sus lugares de destino</t>
  </si>
  <si>
    <t>P013</t>
  </si>
  <si>
    <t>Asistencia social y protección del paciente</t>
  </si>
  <si>
    <t>Diseño de estrategias y mecanismos de coordinación con las entidades federativas y los municipios a nivel nacional</t>
  </si>
  <si>
    <t>Establecer y coordinar los mecanismos de vinculación entre la Secretaría de Salud y diversos órganos políticos federales y estatales con injerencia en el sector salud</t>
  </si>
  <si>
    <t>Integrar información de los servicios estatales de salud</t>
  </si>
  <si>
    <t>Seguridad de células progenitoras o troncales</t>
  </si>
  <si>
    <t>TS040</t>
  </si>
  <si>
    <t>Seguridad de la sangre y componentes sanguíneos</t>
  </si>
  <si>
    <t>P016</t>
  </si>
  <si>
    <t>Prevención y atención de VIH/SIDA y otras ITS</t>
  </si>
  <si>
    <t>Desarrollar acciones específicas para promover la atención integral de la salud de la mujer (VIH/SIDA)</t>
  </si>
  <si>
    <t>VH010</t>
  </si>
  <si>
    <t>Prevención y/o atención del VIH-SIDA en la población</t>
  </si>
  <si>
    <t>VH040</t>
  </si>
  <si>
    <t>Realizar protocolo de investigación Impacto de la supresión de HHV-8 en pacientes con Sarcoma de Kaposi grave en el desarrollo de SIRI y en mortalidad atribuible</t>
  </si>
  <si>
    <t>AC020</t>
  </si>
  <si>
    <t>Fortalecer la instrumentación de políticas y criterios técnicos en materia de prevención de lesiones por accidentes</t>
  </si>
  <si>
    <t>Participar en el diseño e implantación de las políticas públicas en materia de promoción de la salud, vigilancia epidemiológica, atención de urgencias y prevención de enfermedades transmisibles</t>
  </si>
  <si>
    <t>PP030</t>
  </si>
  <si>
    <t>Participar en el diseño e implantación de las políticas públicas en materia de salud pública, enfermedades emergentes, atención de urgencias epidemiológicas y desastres naturales</t>
  </si>
  <si>
    <t>Garantizar la protección de los derechos humanos de los usuarios de los servicios en salud mental conforme a la normatividad y el Programa Nacional de Salud Mental.</t>
  </si>
  <si>
    <t>Programa de Prevención y Control de Cáncer Cérvico Uterino</t>
  </si>
  <si>
    <t>CC021</t>
  </si>
  <si>
    <t>Reforzamiento del programa de detección y atención de  Cáncer de Mama</t>
  </si>
  <si>
    <t>Realizar acciones para el manejo multidisciplinario al paciente con padecimientos oncológicos y su familia, a través de la Clínica de Cáncer Familiar</t>
  </si>
  <si>
    <t>CCICT</t>
  </si>
  <si>
    <t>Cáncer de pulmón en mujeres con mutaciones de receptor de factor de crecimiento epidérmico (EGFR) no asociado a tabaquismo</t>
  </si>
  <si>
    <t>CCIVO</t>
  </si>
  <si>
    <t>Programa de acceso, atención, promoción, difusión e investigación del cáncer de ovario</t>
  </si>
  <si>
    <t>Contribuir a mejorar el tratamiento integral con equipo multidisciplinario, a las pacientes con diagnóstico de cáncer de mama</t>
  </si>
  <si>
    <t>Programa para mujeres y la igualdad de genero</t>
  </si>
  <si>
    <t>Políticas de calidad implementadas en el Sistema Nacional de Salud</t>
  </si>
  <si>
    <t>Planeación para el desarrollo sectorial en salud</t>
  </si>
  <si>
    <t>AB010</t>
  </si>
  <si>
    <t>Fortalecer  a la queja médica como medida preventiva para mejorar  la calidad de los servicios de salud</t>
  </si>
  <si>
    <t>AB020</t>
  </si>
  <si>
    <t>AB030</t>
  </si>
  <si>
    <t>Fortalecimiento del Sistema Nacional de Salud a través de atención de las quejas médicas</t>
  </si>
  <si>
    <t>Consolidación de las Comisiones Nacional, Estatales de Bioética y los Comités Hospitalarios de Bioética y de Ética en investigación</t>
  </si>
  <si>
    <t>Promoción de la observancia de criterios de bioética internacionales acordes con el interés y las políticas de salud del país</t>
  </si>
  <si>
    <t>Difundir la cultura bioética entre la sociedad, impulsar la capacitación del personal y la formación de profesionales en la materia</t>
  </si>
  <si>
    <t>VH030</t>
  </si>
  <si>
    <t>Prevención del VIH/SIDA y otras ITS</t>
  </si>
  <si>
    <t>Protección Social en Salud</t>
  </si>
  <si>
    <t>U012</t>
  </si>
  <si>
    <t>Fortalecimiento de los Servicios Estatales de Salud</t>
  </si>
  <si>
    <t>Reforma financiera consolidada con acceso universal a los servicios de salud a la persona</t>
  </si>
  <si>
    <t>U013</t>
  </si>
  <si>
    <t>Atención a la Salud y Medicamentos Gratuitos para la Población sin Seguridad Social Laboral</t>
  </si>
  <si>
    <t>Protección Social</t>
  </si>
  <si>
    <t>Otros Grupos Vulnerables</t>
  </si>
  <si>
    <t>Asistencia social, comunitaria y beneficencia pública justa y equitativa (asistencia pública)</t>
  </si>
  <si>
    <t>E040</t>
  </si>
  <si>
    <t>Servicios de asistencia social integral</t>
  </si>
  <si>
    <t>Servicios de atención a población vulnerable</t>
  </si>
  <si>
    <t>E041</t>
  </si>
  <si>
    <t>Protección y restitución de los derechos de las niñas, niños y adolescentes</t>
  </si>
  <si>
    <t>Promover políticas para la asistencia social DIF</t>
  </si>
  <si>
    <t>Realizar acciones de filantropía en materia de salud</t>
  </si>
  <si>
    <t>S039</t>
  </si>
  <si>
    <t>Programa de Atención a Personas con Discapacidad</t>
  </si>
  <si>
    <t>Desarrollo Económico</t>
  </si>
  <si>
    <t>Investigación Científica</t>
  </si>
  <si>
    <t>Investigación en salud pertinente y de excelencia académica</t>
  </si>
  <si>
    <t>Otorgar servicios de Información y difusión en salud</t>
  </si>
  <si>
    <t>IV010</t>
  </si>
  <si>
    <t>Fomentar la investigación en salud</t>
  </si>
  <si>
    <t>IV020</t>
  </si>
  <si>
    <t>Desarrollar la investigación clínica</t>
  </si>
  <si>
    <t>IV040</t>
  </si>
  <si>
    <t>Desarrollar la investigación tecnológica</t>
  </si>
  <si>
    <t>IV050</t>
  </si>
  <si>
    <t>Desarrollar la investigación en socio medicina</t>
  </si>
  <si>
    <t>IV060</t>
  </si>
  <si>
    <t>Fortalecimiento de recursos humanos para investigación</t>
  </si>
  <si>
    <t>Difusión de la investigación</t>
  </si>
  <si>
    <t>IV110</t>
  </si>
  <si>
    <t>Desarrollar nuevas vacunas, sueros, reactivos y mejoras a los productos</t>
  </si>
  <si>
    <t xml:space="preserve">Descripción </t>
  </si>
  <si>
    <t>HK.1.1.2.4</t>
  </si>
  <si>
    <t>HK.1.1.3</t>
  </si>
  <si>
    <t>HK.1.1.3.1</t>
  </si>
  <si>
    <t>HK.1.1.2.3</t>
  </si>
  <si>
    <t>HK.1.1.2.2</t>
  </si>
  <si>
    <t>HK.2.1</t>
  </si>
  <si>
    <t>HK.1.1.1.1</t>
  </si>
  <si>
    <t>HK.1.1.3.2</t>
  </si>
  <si>
    <t>Obras de pre-edificación en terrenos de construcción</t>
  </si>
  <si>
    <t>Tipo de Unidad</t>
  </si>
  <si>
    <t>CVE_Pres</t>
  </si>
  <si>
    <t>HC.4.1</t>
  </si>
  <si>
    <t xml:space="preserve">HC.6 </t>
  </si>
  <si>
    <t>HC.6.5</t>
  </si>
  <si>
    <t>HC.6.1</t>
  </si>
  <si>
    <t>Institutos y Hospitales</t>
  </si>
  <si>
    <t>HC.1.1</t>
  </si>
  <si>
    <t>HC.1.1.2</t>
  </si>
  <si>
    <t>Realizar operativos de apoyo para la vigilancia epidemiológica, prevención y control de enfermedades transmitidas por vectores e intoxicación por picadura de alacrán</t>
  </si>
  <si>
    <t>Supervisar, capacitar, normar, asesorar y evaluar en la prevención y control de  la tuberculosis y la lepra</t>
  </si>
  <si>
    <t>HC.1.3</t>
  </si>
  <si>
    <t>HC.1.3.2</t>
  </si>
  <si>
    <t>HC.1.3.3</t>
  </si>
  <si>
    <t>HC.6.4</t>
  </si>
  <si>
    <t>Salud materna y perinatal</t>
  </si>
  <si>
    <t>HC.6.3</t>
  </si>
  <si>
    <t>Programa para mejorar la calidad de la atención a la Salud de las Mujeres</t>
  </si>
  <si>
    <t>Capacitar al personal médico, paramédico y afín, y a otros profesionistas en materia de salud</t>
  </si>
  <si>
    <t>Fortalecer la infraestructura fisica y equipamiento</t>
  </si>
  <si>
    <t>Contribuir a mejorar el tratamiento integral con equipo multidisciplinario, a las pacientes con diagnóstico de cáncer de ovario; así como la difusión y prevención de esta neoplasia</t>
  </si>
  <si>
    <t>Desarrollar la investigación biomédica</t>
  </si>
  <si>
    <t xml:space="preserve">HC.1.3 </t>
  </si>
  <si>
    <t>HC.1.3.1</t>
  </si>
  <si>
    <t>HC.6.2</t>
  </si>
  <si>
    <t>HC.1.1.1</t>
  </si>
  <si>
    <t>Asistencia Social</t>
  </si>
  <si>
    <t xml:space="preserve">HCR.1 </t>
  </si>
  <si>
    <t>HCR.1.1</t>
  </si>
  <si>
    <t xml:space="preserve"> HC.7.1</t>
  </si>
  <si>
    <t xml:space="preserve"> HC.2.3</t>
  </si>
  <si>
    <t>Unidades Administrativas Centrales</t>
  </si>
  <si>
    <t xml:space="preserve">HC.7 </t>
  </si>
  <si>
    <t>La matriz de gasto ya incluye la plantilla sugerida para reportar los montos por fuente de financiamiento</t>
  </si>
  <si>
    <t>Tipo de unidad</t>
  </si>
  <si>
    <t>Ejemplo</t>
  </si>
  <si>
    <t xml:space="preserve">HP.1 </t>
  </si>
  <si>
    <t xml:space="preserve">HP.1.2 </t>
  </si>
  <si>
    <t>*Hospitales psiquiátricos                                                           *Hospitales Forenses                                                  *Hospitales para adicciones</t>
  </si>
  <si>
    <t xml:space="preserve">HP.3 </t>
  </si>
  <si>
    <t xml:space="preserve">HP.3.1 </t>
  </si>
  <si>
    <t xml:space="preserve">HP.3.1.2 </t>
  </si>
  <si>
    <t>*Consultorios de psiquiatras independientes,                         *Consultorios de salud mental,                          *Consultorios de pediatras de salud mental,                                           *Consultorios de  psicoanalistas                            *Consultorios de psicoterapeutas.</t>
  </si>
  <si>
    <t>HP.3.4</t>
  </si>
  <si>
    <t xml:space="preserve">HP.3.4.2 </t>
  </si>
  <si>
    <t>*Centros y clínicas ambulatorias para el tratamiento del alcoholismo, la desintoxicación, el tratamiento de adicionen y drogas, salud mental o para el tratamiento de adicciones</t>
  </si>
  <si>
    <t>Atención curativa hospitalaria general</t>
  </si>
  <si>
    <t>HP.1.1</t>
  </si>
  <si>
    <t xml:space="preserve">Hospitales generales </t>
  </si>
  <si>
    <t xml:space="preserve">Atención curativa hospitalaria especializada                         </t>
  </si>
  <si>
    <t>Hospitales especializados (que no sean de salud mental)</t>
  </si>
  <si>
    <t xml:space="preserve">HC.2.1 </t>
  </si>
  <si>
    <t xml:space="preserve">Rehabilitación hospitalaria                                   </t>
  </si>
  <si>
    <t>Servicios médicos y de diagnóstico básicos</t>
  </si>
  <si>
    <t>HP.3.1</t>
  </si>
  <si>
    <t>HP.3.1.1</t>
  </si>
  <si>
    <t xml:space="preserve">Consultorios de médicos generales </t>
  </si>
  <si>
    <t>Servicios médicos especializados</t>
  </si>
  <si>
    <t>HP.3.1.3</t>
  </si>
  <si>
    <t>Consultorios de especialistas (que no sean especialistas en salud mental)</t>
  </si>
  <si>
    <t>Atención odontológica ambulatoria</t>
  </si>
  <si>
    <t>HP.3.2</t>
  </si>
  <si>
    <t xml:space="preserve">Consultorios odontológicos </t>
  </si>
  <si>
    <t xml:space="preserve">HC.2.3                 </t>
  </si>
  <si>
    <t xml:space="preserve">Rehabilitación ambulatoria                                             </t>
  </si>
  <si>
    <t>HP.3.4.9</t>
  </si>
  <si>
    <t xml:space="preserve">Todos los demás centros ambulatorios </t>
  </si>
  <si>
    <t>HC.1.4</t>
  </si>
  <si>
    <t>Servicios de atención curativa domiciliaria</t>
  </si>
  <si>
    <t>HP.3.5</t>
  </si>
  <si>
    <t xml:space="preserve">Proveedores de atención domiciliaria </t>
  </si>
  <si>
    <t>HC.4.3</t>
  </si>
  <si>
    <t>Transportación de pacientes</t>
  </si>
  <si>
    <t>HP.4.1</t>
  </si>
  <si>
    <t xml:space="preserve">Proveedores de transporte de pacientes y rescate de emergencia </t>
  </si>
  <si>
    <t>Laboratorio clínico</t>
  </si>
  <si>
    <t>HP.4.2</t>
  </si>
  <si>
    <t xml:space="preserve">Laboratorios médicos  y de diagnostico </t>
  </si>
  <si>
    <t>HC.4.2</t>
  </si>
  <si>
    <t>Imaginología</t>
  </si>
  <si>
    <t>HP.4.9</t>
  </si>
  <si>
    <t xml:space="preserve">Otros proveedores de servicios auxiliares </t>
  </si>
  <si>
    <t xml:space="preserve">HC.6.1                  </t>
  </si>
  <si>
    <t xml:space="preserve">*Información, educación y programas de prevención                       </t>
  </si>
  <si>
    <t xml:space="preserve">Proveedores de atención preventiva </t>
  </si>
  <si>
    <t xml:space="preserve">*Programas de vacunación     </t>
  </si>
  <si>
    <t xml:space="preserve">HC.6.3 </t>
  </si>
  <si>
    <t xml:space="preserve">*Programas de detección temprana de enfermedades                       </t>
  </si>
  <si>
    <t xml:space="preserve">HC.6.4 </t>
  </si>
  <si>
    <t xml:space="preserve">HC.6.5 </t>
  </si>
  <si>
    <t xml:space="preserve">*Vigilancia epidemiológica y de riesgos, y programas de control de enfermedades                                                                   </t>
  </si>
  <si>
    <t>HC.6.6</t>
  </si>
  <si>
    <t xml:space="preserve">HC.7                           </t>
  </si>
  <si>
    <t xml:space="preserve">HC.7.1                 </t>
  </si>
  <si>
    <t xml:space="preserve">Gobierno y administración del sistema de salud                              </t>
  </si>
  <si>
    <t>HP.7.1</t>
  </si>
  <si>
    <t xml:space="preserve">Agencias gubernamentales de administración del sistema de salud </t>
  </si>
  <si>
    <t>HC.7.2</t>
  </si>
  <si>
    <t>Administración del financiamiento de la sanidad</t>
  </si>
  <si>
    <t xml:space="preserve">Proveedores desconocidos </t>
  </si>
  <si>
    <t>Asociaciones públicas-privadas                                                                    Investigación y desarrollo en salud                                                                                   Educación y capacitación del personal en salud</t>
  </si>
  <si>
    <t>HCR.2</t>
  </si>
  <si>
    <t>Promoción de la salud con un enfoque multisectorial</t>
  </si>
  <si>
    <t>Clasificación HP, Proveedores de Salud Ambulatoria Específicos</t>
  </si>
  <si>
    <t>HP.3.4.1</t>
  </si>
  <si>
    <t>*Centros de consultas sobre el embarazo                     
*Clínicas de control de la natalidad                                 *Cursos de preparación para el parto                           *Clínicas de fecundidad</t>
  </si>
  <si>
    <t>HP.3.4.3</t>
  </si>
  <si>
    <t>HP.3.4.4</t>
  </si>
  <si>
    <t>Esquemas del gobierno central</t>
  </si>
  <si>
    <t>Cuotas de recuperación</t>
  </si>
  <si>
    <t>Transferencias y donaciones internas</t>
  </si>
  <si>
    <t>Otros ingresos de hogares n.e.p.</t>
  </si>
  <si>
    <t>Sueldos y salarios</t>
  </si>
  <si>
    <t xml:space="preserve">Cotizaciones sociales </t>
  </si>
  <si>
    <t xml:space="preserve">Todos los demás costos relativos a los asalariados </t>
  </si>
  <si>
    <t>Remuneraciones de los profesionales autónomos</t>
  </si>
  <si>
    <t xml:space="preserve">Medicamentos e insumos farmacéuticos </t>
  </si>
  <si>
    <t xml:space="preserve">Otros bienes de salud </t>
  </si>
  <si>
    <t xml:space="preserve">Servicios no de salud </t>
  </si>
  <si>
    <t xml:space="preserve">Bienes no de salud </t>
  </si>
  <si>
    <t xml:space="preserve">Impuestos </t>
  </si>
  <si>
    <t>5000 (Exepto 5300)</t>
  </si>
  <si>
    <t>FP.5.2</t>
  </si>
  <si>
    <t xml:space="preserve">Otras partidas de gasto </t>
  </si>
  <si>
    <t>Primer Criterio: Clasificación HP, Establecimientos de Salud Mental</t>
  </si>
  <si>
    <t>Segundo criterio: Equivalencia CFA=HP</t>
  </si>
  <si>
    <t>HK.1
HK.2</t>
  </si>
  <si>
    <t xml:space="preserve">*Programas de monitoreo de las condiciones de salud         </t>
  </si>
  <si>
    <t xml:space="preserve">*Programas de respuesta a emergencias y desastres                </t>
  </si>
  <si>
    <r>
      <t>þ</t>
    </r>
    <r>
      <rPr>
        <b/>
        <sz val="14"/>
        <color rgb="FF285C4D"/>
        <rFont val="Wingdings"/>
        <charset val="2"/>
      </rPr>
      <t>ý</t>
    </r>
  </si>
  <si>
    <t>XX</t>
  </si>
  <si>
    <t>&gt;=0</t>
  </si>
  <si>
    <t>x</t>
  </si>
  <si>
    <t>Desagregación por Unidad médica y CLUES</t>
  </si>
  <si>
    <t xml:space="preserve">Contenido: </t>
  </si>
  <si>
    <t>Empresas de participación estatal mayoritaria</t>
  </si>
  <si>
    <t>Coordinación de la Política De Gobierno</t>
  </si>
  <si>
    <t>Función pública</t>
  </si>
  <si>
    <t>RM030</t>
  </si>
  <si>
    <t>Recursos consolidados por la Dirección General de Recursos Materiales y Servicios Generales.</t>
  </si>
  <si>
    <t>RTI40</t>
  </si>
  <si>
    <t>Recursos consolidados por la Dirección General de Tecnologias de la Información.</t>
  </si>
  <si>
    <t>Supervisar, capacitar, normar, asesorar y evaluar en la prevención y control de la tuberculosis, la lepra y respiratorias.Neumonía adquirida en la comunidad, Enfermedad Pulmonar Obstructiva Crónica EPOC, Asma e Influenza.</t>
  </si>
  <si>
    <t>CD070</t>
  </si>
  <si>
    <t>Impulsar acciones integrales para la prevención de las adicciones</t>
  </si>
  <si>
    <t>DC020</t>
  </si>
  <si>
    <t>DC030</t>
  </si>
  <si>
    <t>DC050</t>
  </si>
  <si>
    <t>OT050</t>
  </si>
  <si>
    <t>EE040</t>
  </si>
  <si>
    <t>EE080</t>
  </si>
  <si>
    <t>S281</t>
  </si>
  <si>
    <t>Programa interno con el fin de centralizar los recursos de los servicios que su pago se realiza de manera centralizada.</t>
  </si>
  <si>
    <t>AM031</t>
  </si>
  <si>
    <t>Atención a la Salud, medicamentos gratuitos y gastos de bolsillo coordinados por la CCINSHAE</t>
  </si>
  <si>
    <t>AM080</t>
  </si>
  <si>
    <t>AMQ10</t>
  </si>
  <si>
    <t>AMQ20</t>
  </si>
  <si>
    <t>CC040</t>
  </si>
  <si>
    <t>CC050</t>
  </si>
  <si>
    <t>CL030</t>
  </si>
  <si>
    <t>CM010</t>
  </si>
  <si>
    <t>OB020</t>
  </si>
  <si>
    <t>OT051</t>
  </si>
  <si>
    <t>OT061</t>
  </si>
  <si>
    <t>SMF10</t>
  </si>
  <si>
    <t>SMI40</t>
  </si>
  <si>
    <t>SMN20</t>
  </si>
  <si>
    <t>SMS50</t>
  </si>
  <si>
    <t>SMT60</t>
  </si>
  <si>
    <t>SMZ70</t>
  </si>
  <si>
    <t>DC040</t>
  </si>
  <si>
    <t>OT070</t>
  </si>
  <si>
    <t>CC030</t>
  </si>
  <si>
    <t>PG010</t>
  </si>
  <si>
    <t>AS010</t>
  </si>
  <si>
    <t>OT052</t>
  </si>
  <si>
    <t>OT012</t>
  </si>
  <si>
    <t>CL011</t>
  </si>
  <si>
    <t>CL050</t>
  </si>
  <si>
    <t>CL060</t>
  </si>
  <si>
    <t>CL090</t>
  </si>
  <si>
    <t>OT062</t>
  </si>
  <si>
    <t>OT072</t>
  </si>
  <si>
    <t>OT091</t>
  </si>
  <si>
    <t>PG020</t>
  </si>
  <si>
    <t>AR010</t>
  </si>
  <si>
    <t>CI010</t>
  </si>
  <si>
    <t>CL020</t>
  </si>
  <si>
    <t>Establecer los sistemas de evaluación del desempeño de los sistemas nacional y estatal de salud, de programas prioritarios y especiales de salud y los sistemas de evaluación de prestación de servicios de salud a la persona y no personales de sal</t>
  </si>
  <si>
    <t>OT011</t>
  </si>
  <si>
    <t>OT031</t>
  </si>
  <si>
    <t>OT090</t>
  </si>
  <si>
    <t>TS020</t>
  </si>
  <si>
    <t>SM020</t>
  </si>
  <si>
    <t>SM030</t>
  </si>
  <si>
    <t>Verificar la aplicación de los recursos en las actividades de rehabilitación psicosocial (Talleres, paseos terapéuticos, bancos de reforzadores) en las Entidades Federativas.</t>
  </si>
  <si>
    <t>CC010</t>
  </si>
  <si>
    <t>CC011</t>
  </si>
  <si>
    <t>Reforzamiento del programa de detección y atención de Cáncer de Pulmon en Mujeres no asociado a tabaquismo.</t>
  </si>
  <si>
    <t>Reforzamiento del programa de detección y atención de Cáncer Cervicouterino.</t>
  </si>
  <si>
    <t>CC031</t>
  </si>
  <si>
    <t>CC041</t>
  </si>
  <si>
    <t>CC090</t>
  </si>
  <si>
    <t>MJ050</t>
  </si>
  <si>
    <t>CL021</t>
  </si>
  <si>
    <t>OT022</t>
  </si>
  <si>
    <t>Impulsar el registro y análisis de la queja de los incidentes en salud.</t>
  </si>
  <si>
    <t>OT021</t>
  </si>
  <si>
    <t>OT081</t>
  </si>
  <si>
    <t>GSS01</t>
  </si>
  <si>
    <t>Gratuidad de los Servicios de Salud.</t>
  </si>
  <si>
    <t>COVID</t>
  </si>
  <si>
    <t>Adquisición de vacunas COVID-19 , insumos y translado.</t>
  </si>
  <si>
    <t>MJ060</t>
  </si>
  <si>
    <t>AS040</t>
  </si>
  <si>
    <t>AS020</t>
  </si>
  <si>
    <t>AS030</t>
  </si>
  <si>
    <t>OT071</t>
  </si>
  <si>
    <t>RO040</t>
  </si>
  <si>
    <t>Ciencia y Tecnología e Innovación</t>
  </si>
  <si>
    <t>IV011</t>
  </si>
  <si>
    <t>IV080</t>
  </si>
  <si>
    <t>Fomentar la investigación en salud (DGPIS)</t>
  </si>
  <si>
    <t>IV160</t>
  </si>
  <si>
    <t>Fortalecimiento de recursos humanos para investigación (DGPIS)</t>
  </si>
  <si>
    <t>OT041</t>
  </si>
  <si>
    <t>Cve_Sub
función</t>
  </si>
  <si>
    <t>HKR.3
HKR.4
HKR.5</t>
  </si>
  <si>
    <r>
      <t xml:space="preserve">3000 </t>
    </r>
    <r>
      <rPr>
        <sz val="11"/>
        <color rgb="FFFF0000"/>
        <rFont val="Calibri"/>
        <family val="2"/>
        <scheme val="minor"/>
      </rPr>
      <t>(excepto 3300,3920,3930 y 3980)</t>
    </r>
  </si>
  <si>
    <t>HC.2.3</t>
  </si>
  <si>
    <t xml:space="preserve">Instituto Nacional de Medicina Genómica </t>
  </si>
  <si>
    <t xml:space="preserve">Todos los programas incluidos en el gasto corriente de estas unidades se codifican como se indica </t>
  </si>
  <si>
    <t>Unidades con una sola clasificación</t>
  </si>
  <si>
    <t>1. Clasificación CFA para Unidades con una sola clasificación</t>
  </si>
  <si>
    <t>2. Clasificación CFA para Institutos y Hospitales</t>
  </si>
  <si>
    <t>3. Clasificación CFA para Organos Desconcentrados</t>
  </si>
  <si>
    <t>4. Clasificación CFA para Asistencia social</t>
  </si>
  <si>
    <t xml:space="preserve">5. Clasificación CFA para el Instituto de Salud para el Bienestar </t>
  </si>
  <si>
    <t>6. Clasificación CFA para Unidades Administrativas Centrales</t>
  </si>
  <si>
    <t>7. Clasificación CFA para Empresas de participación Estatal Mayoritaria</t>
  </si>
  <si>
    <t>Órganos desconcentrados</t>
  </si>
  <si>
    <t>CLUES/CLAVE</t>
  </si>
  <si>
    <t>HK.2.2</t>
  </si>
  <si>
    <r>
      <rPr>
        <b/>
        <sz val="11"/>
        <color theme="1"/>
        <rFont val="Calibri"/>
        <family val="2"/>
        <scheme val="minor"/>
      </rPr>
      <t xml:space="preserve">Nota: </t>
    </r>
    <r>
      <rPr>
        <sz val="11"/>
        <color theme="1"/>
        <rFont val="Calibri"/>
        <family val="2"/>
        <scheme val="minor"/>
      </rPr>
      <t>Para la información presupuestal se reportan unicamente montos totales a nivel Unidad Responsable</t>
    </r>
  </si>
  <si>
    <r>
      <rPr>
        <b/>
        <sz val="11"/>
        <color theme="1"/>
        <rFont val="Calibri"/>
        <family val="2"/>
        <scheme val="minor"/>
      </rPr>
      <t>Hospitales de Salud Mental:</t>
    </r>
    <r>
      <rPr>
        <sz val="11"/>
        <color theme="1"/>
        <rFont val="Calibri"/>
        <family val="2"/>
        <scheme val="minor"/>
      </rPr>
      <t xml:space="preserve"> Establecimientos autorizados cuya actividad principal es prestar diagnóstico y tratamiento médico y servicios de seguimiento a pacientes ingresados que sufren enfermedades mentales severas o adicciones</t>
    </r>
  </si>
  <si>
    <r>
      <rPr>
        <b/>
        <sz val="11"/>
        <color theme="1"/>
        <rFont val="Calibri"/>
        <family val="2"/>
        <scheme val="minor"/>
      </rPr>
      <t>Consultorios de médicos especialistas en salud mental:</t>
    </r>
    <r>
      <rPr>
        <sz val="11"/>
        <color theme="1"/>
        <rFont val="Calibri"/>
        <family val="2"/>
        <scheme val="minor"/>
      </rPr>
      <t xml:space="preserve"> Establecimientos de profesionales independientes de salud mental con un título de médico con especialización en medicina de salud mental o cualificación correspondiente</t>
    </r>
  </si>
  <si>
    <r>
      <rPr>
        <b/>
        <sz val="11"/>
        <color theme="1"/>
        <rFont val="Calibri"/>
        <family val="2"/>
        <scheme val="minor"/>
      </rPr>
      <t>Centros de atención ambulatoria de salud mental y adicciones:</t>
    </r>
    <r>
      <rPr>
        <sz val="11"/>
        <color theme="1"/>
        <rFont val="Calibri"/>
        <family val="2"/>
        <scheme val="minor"/>
      </rPr>
      <t xml:space="preserve"> Establecimientos con personal médico que brindan servicios de consulta externa relacionados con el diagnóstico y tratamiento de trastornos mentales, alcoholismo y otras adicciones. Atienden a pacientes que no requieren internamiento.</t>
    </r>
  </si>
  <si>
    <r>
      <rPr>
        <b/>
        <sz val="9"/>
        <color theme="1"/>
        <rFont val="Calibri"/>
        <family val="2"/>
        <scheme val="minor"/>
      </rPr>
      <t xml:space="preserve">Nota: </t>
    </r>
    <r>
      <rPr>
        <sz val="9"/>
        <color theme="1"/>
        <rFont val="Calibri"/>
        <family val="2"/>
        <scheme val="minor"/>
      </rPr>
      <t>Si el Tipo de unidad de la Unidad Responsable encaja con las descritas en la tabla anterior, todos los programas deben codificarse como se indica, si no, pasar al segundo criterio</t>
    </r>
  </si>
  <si>
    <r>
      <rPr>
        <b/>
        <sz val="9"/>
        <color theme="1"/>
        <rFont val="Calibri"/>
        <family val="2"/>
        <scheme val="minor"/>
      </rPr>
      <t xml:space="preserve">Nota: </t>
    </r>
    <r>
      <rPr>
        <sz val="9"/>
        <color theme="1"/>
        <rFont val="Calibri"/>
        <family val="2"/>
        <scheme val="minor"/>
      </rPr>
      <t>En caso de no encontrar alguna clave HC y su equivalencia HP, colocar HP.0</t>
    </r>
  </si>
  <si>
    <r>
      <rPr>
        <b/>
        <sz val="11"/>
        <color rgb="FF000000"/>
        <rFont val="Calibri"/>
        <family val="2"/>
        <scheme val="minor"/>
      </rPr>
      <t xml:space="preserve">Centros de planificación familiar: </t>
    </r>
    <r>
      <rPr>
        <sz val="11"/>
        <color rgb="FF000000"/>
        <rFont val="Calibri"/>
        <family val="2"/>
        <scheme val="minor"/>
      </rPr>
      <t xml:space="preserve">Establecimientos con personal médico que ofrecen servicios de planificación familiar de tipo ambulatorio, asesoramiento anticonceptivo, asesoría genética y prenatal, esterilización voluntaria e interrupción del embarazo por indicaciones terapéuticas y medicas </t>
    </r>
  </si>
  <si>
    <r>
      <rPr>
        <b/>
        <sz val="11"/>
        <color rgb="FF000000"/>
        <rFont val="Calibri"/>
        <family val="2"/>
        <scheme val="minor"/>
      </rPr>
      <t>Centros independientes de cirugía ambulatoria:</t>
    </r>
    <r>
      <rPr>
        <sz val="11"/>
        <color rgb="FF000000"/>
        <rFont val="Calibri"/>
        <family val="2"/>
        <scheme val="minor"/>
      </rPr>
      <t xml:space="preserve"> Establecimientos especializados con médicos y otro personal de salud que brindan principalmente servicios quirúrgicos de carácter ambulatorio</t>
    </r>
  </si>
  <si>
    <r>
      <rPr>
        <b/>
        <sz val="11"/>
        <color rgb="FF000000"/>
        <rFont val="Calibri"/>
        <family val="2"/>
        <scheme val="minor"/>
      </rPr>
      <t>Centros de diálisis:</t>
    </r>
    <r>
      <rPr>
        <sz val="11"/>
        <color rgb="FF000000"/>
        <rFont val="Calibri"/>
        <family val="2"/>
        <scheme val="minor"/>
      </rPr>
      <t xml:space="preserve"> Establecimientos con personal médico que brindan principalmente servicios ambulatorios de diálisis renal.</t>
    </r>
  </si>
  <si>
    <t xml:space="preserve">6. Catálogo para la codificación de la Información Presupuestal </t>
  </si>
  <si>
    <t>7. Equivalencias para codificar el clasificador de los Proveedores de Atención</t>
  </si>
  <si>
    <t>8. Equivalencias para codificar el Clasificador de Esquemas de financiamiento</t>
  </si>
  <si>
    <t>9. Equivalencias para codificar el Clasificador de ingresos de los Esquemas de financiamiento</t>
  </si>
  <si>
    <t>10. Equivalencias para codificar el Clasificador de factores de provisión</t>
  </si>
  <si>
    <r>
      <t>2000</t>
    </r>
    <r>
      <rPr>
        <sz val="11"/>
        <color rgb="FFFF0000"/>
        <rFont val="Calibri"/>
        <family val="2"/>
        <scheme val="minor"/>
      </rPr>
      <t xml:space="preserve"> (Excepto 2530, 2540 y 2550)</t>
    </r>
  </si>
  <si>
    <t>AXX</t>
  </si>
  <si>
    <t>2. Catálogo de la Estructura Programática Funcional de la Secretaria de Salud 2023</t>
  </si>
  <si>
    <t>Realizar operativos de apoyo a las entidades federativas ante emergencias el salud.</t>
  </si>
  <si>
    <t>Realizar operativos de apoyo para la vigilancia epidemiológica, prevención y control de enfermedades transmitidas por vectores e intoxicación por veneno de artrópodos</t>
  </si>
  <si>
    <t xml:space="preserve"> Supervisar, capacitar, normar, asesorar y evaluar en la prevención y control de la tuberculosis, la lepra y respiratorias.Neumonía adquirida en la comunidad, Enfermedad Pulmonar Obstructiva Crónica EPOC, Asma e Influenza.</t>
  </si>
  <si>
    <t>Supervisar, capacitar, normar, asesorar y evaluar en la prevención y control de enfermedades transmitidas por rabia, brucelosis, rickettsiosis (Fiebre Manchada de las Montañas Rocosas) y Teniasis/Cisticercosis</t>
  </si>
  <si>
    <t>Desarrollar y difundir modelos de intervención para la atención integral de personas con uso, abuso y dependencia a sustancias psicoactivas</t>
  </si>
  <si>
    <t>Operar el Sistema Nacional de Vigilancia Epidemiológica (SINAVE)</t>
  </si>
  <si>
    <t>Reforzar la vigilancia epidemiológica a través del análisis y diagnóstico de referencia (INDRE)</t>
  </si>
  <si>
    <t>Programa interno con el fin de centralizar los recursos de los servicios que su pago se realiza de manera centralizada</t>
  </si>
  <si>
    <t>AM020</t>
  </si>
  <si>
    <t>Otorgar tratamiento a pacientes con esclerosis múltiple</t>
  </si>
  <si>
    <t>AM090</t>
  </si>
  <si>
    <t>Registro Nacional de Cáncer</t>
  </si>
  <si>
    <t>Fortalecer la organización para la prestación de servicios en salud en el Hospital Nacional Homeopático.</t>
  </si>
  <si>
    <t>Fortalecimiento de la calidad de la atención médica en el Centro de Atención Médico Quirúrgico de Corta Estancia Juárez Centro</t>
  </si>
  <si>
    <t>Fortalecimiento de la calidad de la atención médica en el Hospital de la Mujer</t>
  </si>
  <si>
    <t>Programa Nacional de Vacunación</t>
  </si>
  <si>
    <t>Atención médica especializada a mujeres con Asma</t>
  </si>
  <si>
    <t>MD030</t>
  </si>
  <si>
    <t>Logística, distribución de insumos para la salud</t>
  </si>
  <si>
    <t>CC091</t>
  </si>
  <si>
    <t>Cáncer de la mujer</t>
  </si>
  <si>
    <t>MJ070</t>
  </si>
  <si>
    <t xml:space="preserve">Salud Materna </t>
  </si>
  <si>
    <t>MJ080</t>
  </si>
  <si>
    <t>Salud Perinatal</t>
  </si>
  <si>
    <t>PG030</t>
  </si>
  <si>
    <t>Violencia de género</t>
  </si>
  <si>
    <t>PG040</t>
  </si>
  <si>
    <t>Igualdad de género y Salud</t>
  </si>
  <si>
    <t>SR030</t>
  </si>
  <si>
    <t>Anticoncepción, planificación familiar y salud sexual</t>
  </si>
  <si>
    <t>SR040</t>
  </si>
  <si>
    <t>Salud sexual y reproductiva en la adolescencia</t>
  </si>
  <si>
    <t>SR050</t>
  </si>
  <si>
    <t>Aborto Seguro</t>
  </si>
  <si>
    <t>Normatividad en medicina transfusional y disposición de células progenitoras o troncales</t>
  </si>
  <si>
    <t>Prevención de Accidentes en Grupos Vulnerables</t>
  </si>
  <si>
    <t xml:space="preserve">Participar en el diseño e implantación de las políticas públicas en materia de salud pública, enfermedades emergentes, atención de urgencias epidemiológicas y desastres naturales. </t>
  </si>
  <si>
    <t>Contribuir a la atención de pacientes con diagnóstico de cáncer de endometrio</t>
  </si>
  <si>
    <t>CC070</t>
  </si>
  <si>
    <t>CC080</t>
  </si>
  <si>
    <t>Reforzamiento del programa de detección y atención de Cáncer Cérvico Uterino.</t>
  </si>
  <si>
    <t>IN140</t>
  </si>
  <si>
    <t>DIRECCIÓN DE DIFUSIÓN Y ATENCIÓN CIUDADANA - INSABI</t>
  </si>
  <si>
    <t>IN530</t>
  </si>
  <si>
    <t>COORDINACIÓN DE PROGRAMACIÓN Y PRESUPUESTO - INSABI</t>
  </si>
  <si>
    <t>IN540</t>
  </si>
  <si>
    <t>COORDINACIÓN DE RECURSOS MATERIALES Y SERVICIOS GENERALES - INSABI</t>
  </si>
  <si>
    <t>IN550</t>
  </si>
  <si>
    <t>COORDINACIÓN DE TECNOLOGÍAS DE LA INFORMACIÓN Y COMUNICACIÓN - INSABI</t>
  </si>
  <si>
    <t>IN320</t>
  </si>
  <si>
    <t>COORDINACIÓN DE ATENCIÓN A LA SALUD - INSABI</t>
  </si>
  <si>
    <t>IN110</t>
  </si>
  <si>
    <t>COORDINACIÓN DE ASUNTOS JURÍDICOS - INSABI</t>
  </si>
  <si>
    <t>IN230</t>
  </si>
  <si>
    <t>COORDINACIÓN DE OPTIMIZACIÓN Y PROCESOS DEL ABASTO - INSABI</t>
  </si>
  <si>
    <t>IN240</t>
  </si>
  <si>
    <t>COORDINACIÓN DE EQUIPAMIENTO MÉDICO Y PROYECTOS ESPECIALES - INSABI</t>
  </si>
  <si>
    <t>IN300</t>
  </si>
  <si>
    <t>UNIDAD DE COORDINACIÓN NACIONAL MÉDICA  - INSABI</t>
  </si>
  <si>
    <t>IN400</t>
  </si>
  <si>
    <t>UNIDAD DE COORDINACIÓN NACIONAL DE INFRAESTRUCTURA Y REHABILITACIÓN DE ESTABLECIMIENTOS DE SALUD - INSABI</t>
  </si>
  <si>
    <t>IN510</t>
  </si>
  <si>
    <t>COORDINACIÓN DE FINANCIAMIENTO - INSABI</t>
  </si>
  <si>
    <t>IN520</t>
  </si>
  <si>
    <t>COORDINACIÓN DE RECURSOS HUMANOS Y REGULARIZACIÓN DE PERSONAL - INSABI</t>
  </si>
  <si>
    <t>OE001</t>
  </si>
  <si>
    <t>Asignación de recursos transitorios por reubicar.</t>
  </si>
  <si>
    <t>Programa Nuevo (Comparación respecto a 2022)</t>
  </si>
  <si>
    <t>4. Catálogo del Clasificador por Objeto de Gasto</t>
  </si>
  <si>
    <t>HC.1.2</t>
  </si>
  <si>
    <t>HC.1.2.2</t>
  </si>
  <si>
    <t>IF071</t>
  </si>
  <si>
    <t>Proyecto Integral de Restauración y Adecuación de Infraestructura Social en Salud</t>
  </si>
  <si>
    <t xml:space="preserve">Autoridad Sanitaria con funciones normativas, consultivas y ejecutivas </t>
  </si>
  <si>
    <t>AC010</t>
  </si>
  <si>
    <t>Autorizado ejercicio reportado (2023)</t>
  </si>
  <si>
    <t>Modificado ejercicio reportado (2023)</t>
  </si>
  <si>
    <t>Ejercido ejercicio reportado (2023)</t>
  </si>
  <si>
    <t>Se refiere al Presupuesto autorizado del año posterior al reportado (2024)</t>
  </si>
  <si>
    <t>Atención social de largo plazo en especie</t>
  </si>
  <si>
    <t>HCR.1.2</t>
  </si>
  <si>
    <t>Atención social de largo plazo en efectivo</t>
  </si>
  <si>
    <t>(Totas las subclaves)</t>
  </si>
  <si>
    <t>A01</t>
  </si>
  <si>
    <t>Ramo 07 (SEDENA)</t>
  </si>
  <si>
    <t>Ramo 12 (Programas Especiales)</t>
  </si>
  <si>
    <t>A02_INSABI</t>
  </si>
  <si>
    <t>Transferencia federal del programa U013</t>
  </si>
  <si>
    <t>A03</t>
  </si>
  <si>
    <t>Ramo 13 (SEMAR)</t>
  </si>
  <si>
    <t>A04</t>
  </si>
  <si>
    <t>Ramo 19 (IMSS-BIENESTAR)</t>
  </si>
  <si>
    <t>A05</t>
  </si>
  <si>
    <t>Ramo 33 (FASSA)</t>
  </si>
  <si>
    <t>A06</t>
  </si>
  <si>
    <t>Gasto Estatal</t>
  </si>
  <si>
    <t>HF.1.1.2</t>
  </si>
  <si>
    <t>Esquemas del gobierno regional y local</t>
  </si>
  <si>
    <t>A06-INSABI_ESP</t>
  </si>
  <si>
    <t>Aportación en Especie INSABI (Estimación $)</t>
  </si>
  <si>
    <t>A06-INSABI_LIQ</t>
  </si>
  <si>
    <t>Aportación líquida Estatal INSABI (Parte de GE)</t>
  </si>
  <si>
    <t>A07</t>
  </si>
  <si>
    <t>Instituto de Seguridad y Servicios Sociales de los Trabajadores del Estado (ISSSTE)</t>
  </si>
  <si>
    <t>HF.1.2</t>
  </si>
  <si>
    <t>HF.1.2.1</t>
  </si>
  <si>
    <t>Esquemas de seguros sociales de salud</t>
  </si>
  <si>
    <t>A08</t>
  </si>
  <si>
    <t>Instituto Mexicano del Seguro Social (IMSS)</t>
  </si>
  <si>
    <t>A09</t>
  </si>
  <si>
    <t>Petróleos Mexicanos (PEMEX)</t>
  </si>
  <si>
    <t>A10</t>
  </si>
  <si>
    <t>Instituto de Seguridad Social para las Fuerzas Armadas Mexicanas (ISSFAM)</t>
  </si>
  <si>
    <t>A11</t>
  </si>
  <si>
    <t>Instituciones de Seguridad Social de las Entidades Federativas (ISSES)</t>
  </si>
  <si>
    <t>A26</t>
  </si>
  <si>
    <t xml:space="preserve">Ramo 11 </t>
  </si>
  <si>
    <t>A27</t>
  </si>
  <si>
    <t>Ramo 38</t>
  </si>
  <si>
    <t>A28</t>
  </si>
  <si>
    <t>Ramo 28 (Participaciones a Entidades Federativas y Municipios)</t>
  </si>
  <si>
    <t>5.1. Catálogo de equivalencias COG=CFA, primer criterio (Gasto de Capital)</t>
  </si>
  <si>
    <t>5.2. Catálogo de equivalencias CAI=CFA, segundo criterio (Gasto de Corriente y tipo de unidad)</t>
  </si>
  <si>
    <t>Cuenta Pública 2023</t>
  </si>
  <si>
    <t>Fuentes de Financiamiento completas</t>
  </si>
  <si>
    <t>20XX</t>
  </si>
  <si>
    <t>57.HRAEO_SS-2024</t>
  </si>
  <si>
    <t>_SS-2024</t>
  </si>
  <si>
    <t>57.NBR-2023</t>
  </si>
  <si>
    <t>Y00</t>
  </si>
  <si>
    <t>Comisión Nacional de Salud Mental y Adicciones</t>
  </si>
  <si>
    <t>CONASAMA</t>
  </si>
  <si>
    <t>XXXXX000000</t>
  </si>
  <si>
    <t>14.El nombre del archivo debe modificarse según cada institución de la siguiente manera:</t>
  </si>
  <si>
    <t>MATRIZV2</t>
  </si>
  <si>
    <t>Secretaria de Salud, Ejercicio 2023</t>
  </si>
  <si>
    <r>
      <t>La</t>
    </r>
    <r>
      <rPr>
        <b/>
        <sz val="11"/>
        <color theme="1"/>
        <rFont val="Montserrat"/>
      </rPr>
      <t xml:space="preserve"> integración de la información 2023</t>
    </r>
    <r>
      <rPr>
        <sz val="11"/>
        <color theme="1"/>
        <rFont val="Montserrat"/>
      </rPr>
      <t xml:space="preserve"> tiene como propósito la obtención del monto ejercido en salud a su máximo nivel de desagregación, con el objetivo de identificar el gasto que se realiza en las unidades de atención como hospitales y centros de salud, y el gasto de las unidades centrales administrativas como las direcciones de planeación, finanzas, recursos humanos y administración. El presente archivo es el formato que se utilizará para recabar la información de gasto en salud que realizaron las unidades antes mencionadas, se registrará en los dos clasificadores que rigen la administración pública (</t>
    </r>
    <r>
      <rPr>
        <b/>
        <sz val="11"/>
        <color theme="1"/>
        <rFont val="Montserrat"/>
      </rPr>
      <t>Clasificador por actividad institucional (CAI)</t>
    </r>
    <r>
      <rPr>
        <sz val="11"/>
        <color theme="1"/>
        <rFont val="Montserrat"/>
      </rPr>
      <t xml:space="preserve"> y </t>
    </r>
    <r>
      <rPr>
        <b/>
        <sz val="11"/>
        <color theme="1"/>
        <rFont val="Montserrat"/>
      </rPr>
      <t>Clasificador por objeto</t>
    </r>
    <r>
      <rPr>
        <sz val="11"/>
        <color theme="1"/>
        <rFont val="Montserrat"/>
      </rPr>
      <t xml:space="preserve"> </t>
    </r>
    <r>
      <rPr>
        <b/>
        <sz val="11"/>
        <color theme="1"/>
        <rFont val="Montserrat"/>
      </rPr>
      <t>del gasto (COG)</t>
    </r>
    <r>
      <rPr>
        <sz val="11"/>
        <color theme="1"/>
        <rFont val="Montserrat"/>
      </rPr>
      <t xml:space="preserve">) y se codificará en los cinco clasificadores de gasto de la </t>
    </r>
    <r>
      <rPr>
        <b/>
        <sz val="11"/>
        <color theme="1"/>
        <rFont val="Montserrat"/>
      </rPr>
      <t>Organización Mundial de la Salud (OMS)</t>
    </r>
    <r>
      <rPr>
        <sz val="11"/>
        <color theme="1"/>
        <rFont val="Montserrat"/>
      </rPr>
      <t>-</t>
    </r>
    <r>
      <rPr>
        <b/>
        <sz val="11"/>
        <color theme="1"/>
        <rFont val="Montserrat"/>
      </rPr>
      <t>Organización para la Cooperación y el Desarrollo</t>
    </r>
    <r>
      <rPr>
        <sz val="11"/>
        <color theme="1"/>
        <rFont val="Montserrat"/>
      </rPr>
      <t xml:space="preserve"> </t>
    </r>
    <r>
      <rPr>
        <b/>
        <sz val="11"/>
        <color theme="1"/>
        <rFont val="Montserrat"/>
      </rPr>
      <t>Económicos (OCDE)</t>
    </r>
    <r>
      <rPr>
        <sz val="11"/>
        <color theme="1"/>
        <rFont val="Montserrat"/>
      </rPr>
      <t xml:space="preserve"> (Clasificadores: </t>
    </r>
    <r>
      <rPr>
        <b/>
        <sz val="11"/>
        <color theme="1"/>
        <rFont val="Montserrat"/>
      </rPr>
      <t>Funciones de atención (HC), Proveedores de atención (HP), Fuentes de financiamiento (HF), esquemas de las fuentes de ingreso (FS)</t>
    </r>
    <r>
      <rPr>
        <sz val="11"/>
        <color theme="1"/>
        <rFont val="Montserrat"/>
      </rPr>
      <t xml:space="preserve"> y </t>
    </r>
    <r>
      <rPr>
        <b/>
        <sz val="11"/>
        <color theme="1"/>
        <rFont val="Montserrat"/>
      </rPr>
      <t>Factores de Provisión(FP)</t>
    </r>
    <r>
      <rPr>
        <sz val="11"/>
        <color theme="1"/>
        <rFont val="Montserrat"/>
      </rPr>
      <t>).
La estructura del formato es la siguiente:</t>
    </r>
  </si>
  <si>
    <r>
      <t>1.La pestaña “</t>
    </r>
    <r>
      <rPr>
        <b/>
        <sz val="11"/>
        <color theme="1"/>
        <rFont val="Montserrat"/>
      </rPr>
      <t>Resumen de Calidad</t>
    </r>
    <r>
      <rPr>
        <sz val="11"/>
        <color theme="1"/>
        <rFont val="Montserrat"/>
      </rPr>
      <t xml:space="preserve">” tiene como propósito presentar los resultados de los atributos de calidad requeridos en la información (Cobertura Oportuna, Validez, Integridad y Consistencia). Al final del llenado, el cuadro </t>
    </r>
    <r>
      <rPr>
        <b/>
        <sz val="11"/>
        <color theme="1"/>
        <rFont val="Montserrat"/>
      </rPr>
      <t>"Semáforo de calidad</t>
    </r>
    <r>
      <rPr>
        <sz val="11"/>
        <color theme="1"/>
        <rFont val="Montserrat"/>
      </rPr>
      <t xml:space="preserve">" mostrará el desempeño de la clasificación y codificación del usuario. La única calificación que permanecerá en "0" (Cero), será la de </t>
    </r>
    <r>
      <rPr>
        <b/>
        <sz val="11"/>
        <color theme="1"/>
        <rFont val="Montserrat"/>
      </rPr>
      <t>Consistencia</t>
    </r>
    <r>
      <rPr>
        <sz val="11"/>
        <color theme="1"/>
        <rFont val="Montserrat"/>
      </rPr>
      <t>, puesto que esa evaluación la llevará a cabo personal de DGIS durante la revisión del documento.</t>
    </r>
  </si>
  <si>
    <r>
      <t>3. La pestaña "</t>
    </r>
    <r>
      <rPr>
        <b/>
        <sz val="11"/>
        <color theme="1"/>
        <rFont val="Montserrat"/>
      </rPr>
      <t>Catálogo Esp-Temp</t>
    </r>
    <r>
      <rPr>
        <sz val="11"/>
        <color theme="1"/>
        <rFont val="Montserrat"/>
      </rPr>
      <t xml:space="preserve">", contiene un catálogo de los Organismos Descentralizados, Órganos desconcentrados, Unidades Administrativas Centrales, Hospitales Federales de Referencia y Empresas de participación estatal mayoritaria, sectorizadas a la Secretaria de Salud, sirve para codificar las columnas A-E y Q-R. </t>
    </r>
  </si>
  <si>
    <r>
      <t xml:space="preserve">Número de </t>
    </r>
    <r>
      <rPr>
        <b/>
        <sz val="11"/>
        <color theme="1"/>
        <rFont val="Montserrat"/>
      </rPr>
      <t>Cve_Edo_Ins</t>
    </r>
    <r>
      <rPr>
        <sz val="11"/>
        <color theme="1"/>
        <rFont val="Montserrat"/>
      </rPr>
      <t xml:space="preserve"> (ver pestaña Codificación Espacio-Temporal)</t>
    </r>
  </si>
  <si>
    <r>
      <t xml:space="preserve">5. Las columnas </t>
    </r>
    <r>
      <rPr>
        <b/>
        <sz val="11"/>
        <color theme="1"/>
        <rFont val="Montserrat"/>
      </rPr>
      <t>F-M</t>
    </r>
    <r>
      <rPr>
        <sz val="11"/>
        <color theme="1"/>
        <rFont val="Montserrat"/>
      </rPr>
      <t xml:space="preserve">, corresponden al </t>
    </r>
    <r>
      <rPr>
        <b/>
        <sz val="11"/>
        <color theme="1"/>
        <rFont val="Montserrat"/>
      </rPr>
      <t>Clasificador por actividad institucional (CAI)</t>
    </r>
    <r>
      <rPr>
        <sz val="11"/>
        <color theme="1"/>
        <rFont val="Montserrat"/>
      </rPr>
      <t xml:space="preserve"> y se codifican con la información del catálogo descrito en la pestaña </t>
    </r>
    <r>
      <rPr>
        <b/>
        <sz val="11"/>
        <color theme="1"/>
        <rFont val="Montserrat"/>
      </rPr>
      <t xml:space="preserve">Catálogo CAI R12. </t>
    </r>
  </si>
  <si>
    <r>
      <t xml:space="preserve">6. Las columnas </t>
    </r>
    <r>
      <rPr>
        <b/>
        <sz val="11"/>
        <color theme="1"/>
        <rFont val="Montserrat"/>
      </rPr>
      <t xml:space="preserve">N-P, </t>
    </r>
    <r>
      <rPr>
        <sz val="11"/>
        <color theme="1"/>
        <rFont val="Montserrat"/>
      </rPr>
      <t>corresponden al</t>
    </r>
    <r>
      <rPr>
        <b/>
        <sz val="11"/>
        <color theme="1"/>
        <rFont val="Montserrat"/>
      </rPr>
      <t xml:space="preserve"> Clasificador por objeto del gasto (COG)</t>
    </r>
    <r>
      <rPr>
        <sz val="11"/>
        <color theme="1"/>
        <rFont val="Montserrat"/>
      </rPr>
      <t xml:space="preserve"> y se codifican atendiendo a la estructura planteada en la pestaña </t>
    </r>
    <r>
      <rPr>
        <b/>
        <sz val="11"/>
        <color theme="1"/>
        <rFont val="Montserrat"/>
      </rPr>
      <t>Catálogo COG</t>
    </r>
  </si>
  <si>
    <r>
      <t xml:space="preserve">7. Las columna </t>
    </r>
    <r>
      <rPr>
        <b/>
        <sz val="11"/>
        <color theme="1"/>
        <rFont val="Montserrat"/>
      </rPr>
      <t xml:space="preserve">S-V, </t>
    </r>
    <r>
      <rPr>
        <sz val="11"/>
        <color theme="1"/>
        <rFont val="Montserrat"/>
      </rPr>
      <t>corresponden</t>
    </r>
    <r>
      <rPr>
        <b/>
        <sz val="11"/>
        <color theme="1"/>
        <rFont val="Montserrat"/>
      </rPr>
      <t xml:space="preserve"> </t>
    </r>
    <r>
      <rPr>
        <sz val="11"/>
        <color theme="1"/>
        <rFont val="Montserrat"/>
      </rPr>
      <t>al</t>
    </r>
    <r>
      <rPr>
        <b/>
        <sz val="11"/>
        <color theme="1"/>
        <rFont val="Montserrat"/>
      </rPr>
      <t xml:space="preserve"> Clasificador por funciones de atención (HF) y</t>
    </r>
    <r>
      <rPr>
        <sz val="11"/>
        <color theme="1"/>
        <rFont val="Montserrat"/>
      </rPr>
      <t xml:space="preserve"> tienen dos criterios para codificarse, el </t>
    </r>
    <r>
      <rPr>
        <b/>
        <sz val="11"/>
        <color theme="1"/>
        <rFont val="Montserrat"/>
      </rPr>
      <t>Gasto Corriente</t>
    </r>
    <r>
      <rPr>
        <sz val="11"/>
        <color theme="1"/>
        <rFont val="Montserrat"/>
      </rPr>
      <t xml:space="preserve"> a partir del </t>
    </r>
    <r>
      <rPr>
        <b/>
        <sz val="11"/>
        <color theme="1"/>
        <rFont val="Montserrat"/>
      </rPr>
      <t>Clasificador por Actividad Institucional (CAI)</t>
    </r>
    <r>
      <rPr>
        <sz val="11"/>
        <color theme="1"/>
        <rFont val="Montserrat"/>
      </rPr>
      <t xml:space="preserve"> y el </t>
    </r>
    <r>
      <rPr>
        <b/>
        <sz val="11"/>
        <color theme="1"/>
        <rFont val="Montserrat"/>
      </rPr>
      <t>Gasto de Inversión</t>
    </r>
    <r>
      <rPr>
        <sz val="11"/>
        <color theme="1"/>
        <rFont val="Montserrat"/>
      </rPr>
      <t xml:space="preserve"> a partir del </t>
    </r>
    <r>
      <rPr>
        <b/>
        <sz val="11"/>
        <color theme="1"/>
        <rFont val="Montserrat"/>
      </rPr>
      <t>Clasificador por Objeto del Gasto (COG)</t>
    </r>
    <r>
      <rPr>
        <sz val="11"/>
        <color theme="1"/>
        <rFont val="Montserrat"/>
      </rPr>
      <t>, éstos se encuentran en las pestañas:</t>
    </r>
  </si>
  <si>
    <r>
      <t xml:space="preserve">8. Las columnas </t>
    </r>
    <r>
      <rPr>
        <b/>
        <sz val="11"/>
        <color theme="1"/>
        <rFont val="Montserrat"/>
      </rPr>
      <t xml:space="preserve">W y X, </t>
    </r>
    <r>
      <rPr>
        <sz val="11"/>
        <color theme="1"/>
        <rFont val="Montserrat"/>
      </rPr>
      <t xml:space="preserve">corresponden a la </t>
    </r>
    <r>
      <rPr>
        <b/>
        <sz val="11"/>
        <color theme="1"/>
        <rFont val="Montserrat"/>
      </rPr>
      <t>información presupuestal total</t>
    </r>
    <r>
      <rPr>
        <sz val="11"/>
        <color theme="1"/>
        <rFont val="Montserrat"/>
      </rPr>
      <t xml:space="preserve"> y se codifican con las claves de la pestaña</t>
    </r>
    <r>
      <rPr>
        <b/>
        <sz val="11"/>
        <color theme="1"/>
        <rFont val="Montserrat"/>
      </rPr>
      <t xml:space="preserve"> Catálogo IP.</t>
    </r>
  </si>
  <si>
    <r>
      <t xml:space="preserve">9. La columna </t>
    </r>
    <r>
      <rPr>
        <b/>
        <sz val="11"/>
        <color theme="1"/>
        <rFont val="Montserrat"/>
      </rPr>
      <t xml:space="preserve">Y </t>
    </r>
    <r>
      <rPr>
        <sz val="11"/>
        <color theme="1"/>
        <rFont val="Montserrat"/>
      </rPr>
      <t>se destina para los montos del Presupuesto Ejercido del ejercicio de Gasto 2023. Los montos deben estar valorados en miles de pesos con dos decimales.</t>
    </r>
  </si>
  <si>
    <r>
      <t>10. Las columnas</t>
    </r>
    <r>
      <rPr>
        <b/>
        <sz val="11"/>
        <color theme="1"/>
        <rFont val="Montserrat"/>
      </rPr>
      <t xml:space="preserve"> Z-AB,</t>
    </r>
    <r>
      <rPr>
        <sz val="11"/>
        <color theme="1"/>
        <rFont val="Montserrat"/>
      </rPr>
      <t xml:space="preserve"> corresponden al </t>
    </r>
    <r>
      <rPr>
        <b/>
        <sz val="11"/>
        <color theme="1"/>
        <rFont val="Montserrat"/>
      </rPr>
      <t xml:space="preserve">Clasificador por Proveedores de atención (HP) </t>
    </r>
    <r>
      <rPr>
        <sz val="11"/>
        <color theme="1"/>
        <rFont val="Montserrat"/>
      </rPr>
      <t xml:space="preserve">y se codifican según el criterio de la pestaña </t>
    </r>
    <r>
      <rPr>
        <b/>
        <sz val="11"/>
        <color theme="1"/>
        <rFont val="Montserrat"/>
      </rPr>
      <t>CFA=HP.</t>
    </r>
  </si>
  <si>
    <r>
      <t>11. Las columnas</t>
    </r>
    <r>
      <rPr>
        <b/>
        <sz val="11"/>
        <color theme="1"/>
        <rFont val="Montserrat"/>
      </rPr>
      <t xml:space="preserve"> AC-AF,</t>
    </r>
    <r>
      <rPr>
        <sz val="11"/>
        <color theme="1"/>
        <rFont val="Montserrat"/>
      </rPr>
      <t xml:space="preserve"> corresponde al </t>
    </r>
    <r>
      <rPr>
        <b/>
        <sz val="11"/>
        <color theme="1"/>
        <rFont val="Montserrat"/>
      </rPr>
      <t>Clasificador de Esquemas de financiamiento (HF)</t>
    </r>
    <r>
      <rPr>
        <sz val="11"/>
        <color theme="1"/>
        <rFont val="Montserrat"/>
      </rPr>
      <t xml:space="preserve"> y se codifican según el criterio de la pestaña </t>
    </r>
    <r>
      <rPr>
        <b/>
        <sz val="11"/>
        <color theme="1"/>
        <rFont val="Montserrat"/>
      </rPr>
      <t>FF=HF.</t>
    </r>
  </si>
  <si>
    <r>
      <t xml:space="preserve">12. Las columnas </t>
    </r>
    <r>
      <rPr>
        <b/>
        <sz val="11"/>
        <color theme="1"/>
        <rFont val="Montserrat"/>
      </rPr>
      <t>AG-AJ,</t>
    </r>
    <r>
      <rPr>
        <sz val="11"/>
        <color theme="1"/>
        <rFont val="Montserrat"/>
      </rPr>
      <t xml:space="preserve"> corresponden al</t>
    </r>
    <r>
      <rPr>
        <b/>
        <sz val="11"/>
        <color theme="1"/>
        <rFont val="Montserrat"/>
      </rPr>
      <t xml:space="preserve"> Clasificador de ingresos de los Esquemas de financiamiento (FS) </t>
    </r>
    <r>
      <rPr>
        <sz val="11"/>
        <color theme="1"/>
        <rFont val="Montserrat"/>
      </rPr>
      <t>y se codifican según el criterio de la pestaña</t>
    </r>
    <r>
      <rPr>
        <b/>
        <sz val="11"/>
        <color theme="1"/>
        <rFont val="Montserrat"/>
      </rPr>
      <t xml:space="preserve"> FF=FS.</t>
    </r>
  </si>
  <si>
    <r>
      <t xml:space="preserve">13. Las columnas </t>
    </r>
    <r>
      <rPr>
        <b/>
        <sz val="11"/>
        <color theme="1"/>
        <rFont val="Montserrat"/>
      </rPr>
      <t xml:space="preserve">AK-AM, </t>
    </r>
    <r>
      <rPr>
        <sz val="11"/>
        <color theme="1"/>
        <rFont val="Montserrat"/>
      </rPr>
      <t>corresponden al</t>
    </r>
    <r>
      <rPr>
        <b/>
        <sz val="11"/>
        <color theme="1"/>
        <rFont val="Montserrat"/>
      </rPr>
      <t xml:space="preserve"> Clasificador de factores de provisión (FP)</t>
    </r>
    <r>
      <rPr>
        <sz val="11"/>
        <color theme="1"/>
        <rFont val="Montserrat"/>
      </rPr>
      <t xml:space="preserve"> y</t>
    </r>
    <r>
      <rPr>
        <b/>
        <sz val="11"/>
        <color theme="1"/>
        <rFont val="Montserrat"/>
      </rPr>
      <t xml:space="preserve"> </t>
    </r>
    <r>
      <rPr>
        <sz val="11"/>
        <color theme="1"/>
        <rFont val="Montserrat"/>
      </rPr>
      <t xml:space="preserve">se codifican según el criterio de la pestaña </t>
    </r>
    <r>
      <rPr>
        <b/>
        <sz val="11"/>
        <color theme="1"/>
        <rFont val="Montserrat"/>
      </rPr>
      <t>COG=FP.</t>
    </r>
  </si>
  <si>
    <r>
      <t xml:space="preserve">Número de </t>
    </r>
    <r>
      <rPr>
        <b/>
        <sz val="11"/>
        <color theme="1"/>
        <rFont val="Montserrat"/>
      </rPr>
      <t>Cve_Edo_Ins</t>
    </r>
    <r>
      <rPr>
        <sz val="11"/>
        <color theme="1"/>
        <rFont val="Montserrat"/>
      </rPr>
      <t xml:space="preserve"> (ver pestaña COD Espacial)</t>
    </r>
  </si>
  <si>
    <r>
      <t xml:space="preserve">La </t>
    </r>
    <r>
      <rPr>
        <b/>
        <sz val="11"/>
        <color theme="1"/>
        <rFont val="Montserrat"/>
      </rPr>
      <t>NOM-035-SSA3-2012 En materia de información en salud</t>
    </r>
    <r>
      <rPr>
        <sz val="11"/>
        <color theme="1"/>
        <rFont val="Montserrat"/>
      </rPr>
      <t xml:space="preserve">, establece la medición de criterios de calidad, cuatro de los cuales se contemplan en este archivo, y se encuentran enfocados a medir la calidad de la información plasmada en la matriz de gasto. Este documento contiene los validadores de calidad, para conocer los detalles y especificaciones, consultar el documento </t>
    </r>
    <r>
      <rPr>
        <b/>
        <sz val="11"/>
        <color theme="1"/>
        <rFont val="Montserrat"/>
      </rPr>
      <t>Metodología para generar el indicador de calidad de la Información del subsistema SICUENTAS.</t>
    </r>
  </si>
  <si>
    <r>
      <t xml:space="preserve">2. La hoja </t>
    </r>
    <r>
      <rPr>
        <b/>
        <sz val="11"/>
        <color theme="1"/>
        <rFont val="Montserrat"/>
      </rPr>
      <t>"XX.CVEPRES-2023"</t>
    </r>
    <r>
      <rPr>
        <sz val="11"/>
        <color theme="1"/>
        <rFont val="Montserrat"/>
      </rPr>
      <t xml:space="preserve"> es la matriz de gasto donde cada unidad debe integrar la información del </t>
    </r>
    <r>
      <rPr>
        <b/>
        <sz val="11"/>
        <color theme="1"/>
        <rFont val="Montserrat"/>
      </rPr>
      <t>Ejercicio de Gasto 2023</t>
    </r>
    <r>
      <rPr>
        <sz val="11"/>
        <color theme="1"/>
        <rFont val="Montserrat"/>
      </rPr>
      <t xml:space="preserve">. Para conocer la metodología de codificación  y clasificación, se ponen a disposición de los usuarios los Manuales para cada uno de los clasificadores en la dirección electrónica abajo escrita. También se incluye en este archivo de forma resumida, las equivalencias para la codificación de la matriz. </t>
    </r>
  </si>
  <si>
    <r>
      <t xml:space="preserve">Nota: La matriz ya tiene la plantilla para codificar Información Presupuestal, se encuentra marcada en los bloques de las filas 2-17, codificar la información espacial (ver punto 2) y completar montos totales en la columna </t>
    </r>
    <r>
      <rPr>
        <b/>
        <sz val="10"/>
        <color theme="1"/>
        <rFont val="Montserrat"/>
      </rPr>
      <t xml:space="preserve">Y </t>
    </r>
    <r>
      <rPr>
        <sz val="10"/>
        <color theme="1"/>
        <rFont val="Montserrat"/>
      </rPr>
      <t>dependiendo de los requerimientos por grupo de proveedor. Para más detalle consultar el Manual Codificación de la Información Presupuestal</t>
    </r>
  </si>
  <si>
    <t>Matriz de Gasto, Ejercicio 2023</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</si>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</sst>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F800]dddd\,\ mmmm\ dd\,\ yyyy"/>
  </numFmts>
  <fonts count="49" x14ac:knownFonts="1">
    <font>
      <sz val="11"/>
      <color theme="1"/>
      <name val="Calibri"/>
      <family val="2"/>
      <scheme val="minor"/>
    </font>
    <font>
      <sz val="11"/>
      <color theme="1"/>
      <name val="Calibri"/>
      <family val="2"/>
      <scheme val="minor"/>
    </font>
    <font>
      <sz val="10"/>
      <color theme="1"/>
      <name val="Montserrat"/>
    </font>
    <font>
      <b/>
      <sz val="11"/>
      <color theme="5"/>
      <name val="Montserrat"/>
    </font>
    <font>
      <sz val="9"/>
      <color theme="1"/>
      <name val="Montserrat"/>
    </font>
    <font>
      <u/>
      <sz val="11"/>
      <color theme="10"/>
      <name val="Calibri"/>
      <family val="2"/>
      <scheme val="minor"/>
    </font>
    <font>
      <sz val="10"/>
      <color theme="0"/>
      <name val="Montserrat"/>
    </font>
    <font>
      <sz val="10"/>
      <color rgb="FFFFFFFF"/>
      <name val="Montserrat"/>
    </font>
    <font>
      <sz val="11"/>
      <color theme="1"/>
      <name val="Montserrat"/>
    </font>
    <font>
      <b/>
      <sz val="11"/>
      <color theme="1"/>
      <name val="Montserrat"/>
    </font>
    <font>
      <sz val="10"/>
      <color rgb="FFB8975A"/>
      <name val="Montserrat"/>
    </font>
    <font>
      <u/>
      <sz val="11"/>
      <color theme="10"/>
      <name val="Montserrat"/>
    </font>
    <font>
      <b/>
      <sz val="10"/>
      <color rgb="FFB8975A"/>
      <name val="Montserrat SemiBold"/>
    </font>
    <font>
      <b/>
      <sz val="11"/>
      <color theme="0"/>
      <name val="Montserrat"/>
    </font>
    <font>
      <b/>
      <sz val="10"/>
      <color theme="0"/>
      <name val="Montserrat"/>
    </font>
    <font>
      <b/>
      <sz val="10"/>
      <color theme="1"/>
      <name val="Montserrat"/>
    </font>
    <font>
      <sz val="10"/>
      <color rgb="FF363435"/>
      <name val="Montserrat"/>
    </font>
    <font>
      <sz val="10"/>
      <color rgb="FF000000"/>
      <name val="Montserrat"/>
    </font>
    <font>
      <sz val="11"/>
      <color theme="0"/>
      <name val="Montserrat"/>
    </font>
    <font>
      <b/>
      <sz val="10"/>
      <name val="Montserrat"/>
    </font>
    <font>
      <sz val="12"/>
      <color theme="1"/>
      <name val="Montserrat SemiBold"/>
    </font>
    <font>
      <b/>
      <sz val="12"/>
      <color rgb="FFB8975A"/>
      <name val="Montserrat SemiBold"/>
    </font>
    <font>
      <sz val="16"/>
      <color theme="1"/>
      <name val="Wingdings"/>
      <charset val="2"/>
    </font>
    <font>
      <sz val="11"/>
      <color theme="8"/>
      <name val="Montserrat"/>
    </font>
    <font>
      <b/>
      <sz val="12"/>
      <color theme="7" tint="-0.249977111117893"/>
      <name val="Montserrat"/>
    </font>
    <font>
      <b/>
      <sz val="14"/>
      <color rgb="FF285C4D"/>
      <name val="Wingdings"/>
      <charset val="2"/>
    </font>
    <font>
      <b/>
      <sz val="11"/>
      <color theme="8" tint="-0.249977111117893"/>
      <name val="Montserrat"/>
    </font>
    <font>
      <sz val="11"/>
      <name val="Montserrat"/>
    </font>
    <font>
      <sz val="11"/>
      <color theme="1"/>
      <name val="Wingdings"/>
      <charset val="2"/>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FFFFFF"/>
      <name val="Calibri"/>
      <family val="2"/>
      <scheme val="minor"/>
    </font>
    <font>
      <b/>
      <sz val="11"/>
      <color rgb="FFFFFFFF"/>
      <name val="Calibri"/>
      <family val="2"/>
      <scheme val="minor"/>
    </font>
    <font>
      <sz val="11"/>
      <color rgb="FF000000"/>
      <name val="Calibri"/>
      <family val="2"/>
      <scheme val="minor"/>
    </font>
    <font>
      <sz val="11"/>
      <name val="Calibri"/>
      <family val="2"/>
      <scheme val="minor"/>
    </font>
    <font>
      <sz val="9"/>
      <color indexed="81"/>
      <name val="Tahoma"/>
      <family val="2"/>
    </font>
    <font>
      <b/>
      <sz val="9"/>
      <color indexed="81"/>
      <name val="Tahoma"/>
      <family val="2"/>
    </font>
    <font>
      <sz val="9"/>
      <color theme="1"/>
      <name val="Calibri"/>
      <family val="2"/>
      <scheme val="minor"/>
    </font>
    <font>
      <b/>
      <sz val="9"/>
      <color theme="1"/>
      <name val="Calibri"/>
      <family val="2"/>
      <scheme val="minor"/>
    </font>
    <font>
      <b/>
      <sz val="11"/>
      <color rgb="FF000000"/>
      <name val="Calibri"/>
      <family val="2"/>
      <scheme val="minor"/>
    </font>
    <font>
      <i/>
      <sz val="11"/>
      <color theme="1"/>
      <name val="Calibri"/>
      <family val="2"/>
      <scheme val="minor"/>
    </font>
    <font>
      <b/>
      <sz val="11"/>
      <color theme="6"/>
      <name val="Montserrat"/>
    </font>
    <font>
      <b/>
      <sz val="11"/>
      <color theme="4"/>
      <name val="Montserrat"/>
    </font>
    <font>
      <b/>
      <sz val="11"/>
      <color rgb="FFFF0000"/>
      <name val="Montserrat"/>
    </font>
    <font>
      <b/>
      <sz val="10"/>
      <color rgb="FFFFFFFF"/>
      <name val="Montserrat"/>
    </font>
    <font>
      <b/>
      <sz val="11"/>
      <color rgb="FFB8975A"/>
      <name val="Montserrat SemiBold"/>
    </font>
  </fonts>
  <fills count="29">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rgb="FFA6A6A6"/>
        <bgColor indexed="64"/>
      </patternFill>
    </fill>
    <fill>
      <patternFill patternType="solid">
        <fgColor theme="2" tint="-0.499984740745262"/>
        <bgColor indexed="64"/>
      </patternFill>
    </fill>
    <fill>
      <patternFill patternType="solid">
        <fgColor theme="2" tint="0.79998168889431442"/>
        <bgColor indexed="64"/>
      </patternFill>
    </fill>
    <fill>
      <patternFill patternType="solid">
        <fgColor rgb="FFF4E4E6"/>
        <bgColor indexed="64"/>
      </patternFill>
    </fill>
    <fill>
      <patternFill patternType="solid">
        <fgColor rgb="FF806637"/>
        <bgColor indexed="64"/>
      </patternFill>
    </fill>
    <fill>
      <patternFill patternType="solid">
        <fgColor rgb="FFD4C19C"/>
        <bgColor indexed="64"/>
      </patternFill>
    </fill>
    <fill>
      <patternFill patternType="solid">
        <fgColor theme="6"/>
        <bgColor indexed="64"/>
      </patternFill>
    </fill>
    <fill>
      <patternFill patternType="solid">
        <fgColor rgb="FF660066"/>
        <bgColor indexed="64"/>
      </patternFill>
    </fill>
    <fill>
      <patternFill patternType="solid">
        <fgColor rgb="FF621132"/>
        <bgColor indexed="64"/>
      </patternFill>
    </fill>
    <fill>
      <patternFill patternType="solid">
        <fgColor theme="2" tint="0.59999389629810485"/>
        <bgColor indexed="64"/>
      </patternFill>
    </fill>
    <fill>
      <patternFill patternType="solid">
        <fgColor theme="2" tint="-0.249977111117893"/>
        <bgColor indexed="64"/>
      </patternFill>
    </fill>
    <fill>
      <patternFill patternType="solid">
        <fgColor rgb="FF99003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806737"/>
        <bgColor rgb="FF806737"/>
      </patternFill>
    </fill>
    <fill>
      <patternFill patternType="solid">
        <fgColor rgb="FF4E1224"/>
        <bgColor indexed="64"/>
      </patternFill>
    </fill>
    <fill>
      <patternFill patternType="solid">
        <fgColor theme="5" tint="-0.249977111117893"/>
        <bgColor indexed="64"/>
      </patternFill>
    </fill>
    <fill>
      <patternFill patternType="solid">
        <fgColor theme="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bgColor indexed="64"/>
      </patternFill>
    </fill>
    <fill>
      <patternFill patternType="solid">
        <fgColor rgb="FFFF0000"/>
        <bgColor rgb="FFFF0000"/>
      </patternFill>
    </fill>
    <fill>
      <patternFill patternType="solid">
        <fgColor theme="6" tint="0.89999084444715716"/>
        <bgColor indexed="64"/>
      </patternFill>
    </fill>
    <fill>
      <patternFill patternType="solid">
        <fgColor theme="4"/>
        <bgColor indexed="64"/>
      </patternFill>
    </fill>
    <fill>
      <patternFill patternType="solid">
        <fgColor theme="4" tint="0.79998168889431442"/>
        <bgColor indexed="64"/>
      </patternFill>
    </fill>
  </fills>
  <borders count="35">
    <border>
      <left/>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4" tint="-0.24994659260841701"/>
      </left>
      <right style="thin">
        <color theme="4" tint="-0.24994659260841701"/>
      </right>
      <top/>
      <bottom style="dashed">
        <color theme="4" tint="-0.24994659260841701"/>
      </bottom>
      <diagonal/>
    </border>
    <border>
      <left style="thin">
        <color theme="4" tint="-0.24994659260841701"/>
      </left>
      <right style="thin">
        <color theme="4" tint="-0.24994659260841701"/>
      </right>
      <top style="dashed">
        <color theme="4" tint="-0.24994659260841701"/>
      </top>
      <bottom style="dashed">
        <color theme="4" tint="-0.24994659260841701"/>
      </bottom>
      <diagonal/>
    </border>
    <border>
      <left style="thin">
        <color theme="4" tint="-0.24994659260841701"/>
      </left>
      <right style="thin">
        <color theme="4" tint="-0.24994659260841701"/>
      </right>
      <top style="dashed">
        <color theme="4" tint="-0.24994659260841701"/>
      </top>
      <bottom style="thin">
        <color theme="4" tint="-0.24994659260841701"/>
      </bottom>
      <diagonal/>
    </border>
    <border>
      <left style="thin">
        <color theme="0"/>
      </left>
      <right style="thin">
        <color theme="0"/>
      </right>
      <top style="thin">
        <color theme="0"/>
      </top>
      <bottom style="thin">
        <color theme="0"/>
      </bottom>
      <diagonal/>
    </border>
    <border>
      <left style="thin">
        <color theme="4" tint="-0.24994659260841701"/>
      </left>
      <right style="thin">
        <color theme="4" tint="-0.24994659260841701"/>
      </right>
      <top style="dashed">
        <color theme="4" tint="-0.24994659260841701"/>
      </top>
      <bottom/>
      <diagonal/>
    </border>
    <border>
      <left style="thin">
        <color theme="6"/>
      </left>
      <right style="thin">
        <color theme="6"/>
      </right>
      <top/>
      <bottom style="thin">
        <color theme="6"/>
      </bottom>
      <diagonal/>
    </border>
    <border>
      <left style="thin">
        <color theme="0"/>
      </left>
      <right/>
      <top/>
      <bottom/>
      <diagonal/>
    </border>
    <border>
      <left style="thin">
        <color theme="0"/>
      </left>
      <right style="thin">
        <color theme="0"/>
      </right>
      <top/>
      <bottom style="thin">
        <color theme="0"/>
      </bottom>
      <diagonal/>
    </border>
    <border>
      <left style="thin">
        <color auto="1"/>
      </left>
      <right style="thin">
        <color auto="1"/>
      </right>
      <top style="thin">
        <color theme="0"/>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theme="6"/>
      </left>
      <right style="thin">
        <color theme="6"/>
      </right>
      <top/>
      <bottom style="dashed">
        <color theme="6"/>
      </bottom>
      <diagonal/>
    </border>
    <border>
      <left style="thin">
        <color theme="6"/>
      </left>
      <right style="thin">
        <color theme="6"/>
      </right>
      <top style="dashed">
        <color theme="6"/>
      </top>
      <bottom style="thin">
        <color theme="6"/>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FFFFFF"/>
      </left>
      <right/>
      <top/>
      <bottom style="medium">
        <color rgb="FFFFFFFF"/>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auto="1"/>
      </left>
      <right style="thin">
        <color auto="1"/>
      </right>
      <top style="thin">
        <color theme="0"/>
      </top>
      <bottom style="thin">
        <color auto="1"/>
      </bottom>
      <diagonal/>
    </border>
    <border>
      <left style="thin">
        <color indexed="64"/>
      </left>
      <right style="thin">
        <color indexed="64"/>
      </right>
      <top style="thin">
        <color theme="0"/>
      </top>
      <bottom/>
      <diagonal/>
    </border>
    <border>
      <left/>
      <right/>
      <top style="thin">
        <color theme="0"/>
      </top>
      <bottom/>
      <diagonal/>
    </border>
    <border>
      <left style="thin">
        <color theme="0"/>
      </left>
      <right style="thin">
        <color auto="1"/>
      </right>
      <top style="thin">
        <color theme="0"/>
      </top>
      <bottom style="thin">
        <color auto="1"/>
      </bottom>
      <diagonal/>
    </border>
    <border>
      <left style="thin">
        <color theme="0"/>
      </left>
      <right style="thin">
        <color auto="1"/>
      </right>
      <top style="thin">
        <color auto="1"/>
      </top>
      <bottom style="thin">
        <color auto="1"/>
      </bottom>
      <diagonal/>
    </border>
    <border>
      <left/>
      <right/>
      <top style="thin">
        <color theme="0"/>
      </top>
      <bottom style="thin">
        <color theme="0"/>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355">
    <xf numFmtId="0" fontId="0" fillId="0" borderId="0" xfId="0"/>
    <xf numFmtId="0" fontId="2" fillId="0" borderId="0" xfId="0" applyFont="1"/>
    <xf numFmtId="0" fontId="3" fillId="0" borderId="0" xfId="0" applyFont="1"/>
    <xf numFmtId="0" fontId="0" fillId="0" borderId="0" xfId="0" applyFont="1"/>
    <xf numFmtId="0" fontId="6" fillId="3" borderId="7" xfId="0" applyFont="1" applyFill="1" applyBorder="1" applyAlignment="1">
      <alignment horizontal="center" vertical="center"/>
    </xf>
    <xf numFmtId="0" fontId="0" fillId="0" borderId="0" xfId="0" applyAlignment="1"/>
    <xf numFmtId="0" fontId="8" fillId="0" borderId="0" xfId="0" applyFont="1"/>
    <xf numFmtId="0" fontId="9" fillId="0" borderId="0" xfId="0" applyFont="1"/>
    <xf numFmtId="0" fontId="4" fillId="0" borderId="0" xfId="0" applyFont="1"/>
    <xf numFmtId="0" fontId="10" fillId="0" borderId="0" xfId="0" applyFont="1"/>
    <xf numFmtId="0" fontId="12" fillId="0" borderId="0" xfId="0" applyFont="1" applyAlignment="1">
      <alignment horizontal="left" indent="14"/>
    </xf>
    <xf numFmtId="0" fontId="2" fillId="0" borderId="0" xfId="0" applyFont="1" applyProtection="1"/>
    <xf numFmtId="0" fontId="6" fillId="2" borderId="7" xfId="0" applyFont="1" applyFill="1" applyBorder="1" applyAlignment="1">
      <alignment horizontal="center" vertical="center"/>
    </xf>
    <xf numFmtId="0" fontId="15" fillId="0" borderId="9" xfId="0" applyFont="1" applyBorder="1" applyAlignment="1">
      <alignment horizontal="center" vertical="center"/>
    </xf>
    <xf numFmtId="0" fontId="15" fillId="0" borderId="9" xfId="0" applyFont="1" applyBorder="1" applyAlignment="1">
      <alignment horizontal="center" vertical="center" wrapText="1"/>
    </xf>
    <xf numFmtId="14" fontId="15" fillId="0" borderId="9"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6" fillId="2" borderId="1" xfId="0" applyFont="1" applyFill="1" applyBorder="1" applyAlignment="1">
      <alignment horizontal="center" vertical="center"/>
    </xf>
    <xf numFmtId="0" fontId="8" fillId="0" borderId="0" xfId="0" applyFont="1" applyAlignment="1">
      <alignment horizontal="center" vertical="center"/>
    </xf>
    <xf numFmtId="0" fontId="2" fillId="0" borderId="4" xfId="0" applyFont="1" applyBorder="1"/>
    <xf numFmtId="0" fontId="2" fillId="0" borderId="4" xfId="0" applyNumberFormat="1" applyFont="1" applyBorder="1" applyAlignment="1">
      <alignment horizontal="center" vertical="center"/>
    </xf>
    <xf numFmtId="43" fontId="2" fillId="0" borderId="4" xfId="1" applyFont="1" applyBorder="1"/>
    <xf numFmtId="0" fontId="2" fillId="0" borderId="5" xfId="0" applyFont="1" applyBorder="1"/>
    <xf numFmtId="0" fontId="2" fillId="0" borderId="5" xfId="0" applyNumberFormat="1" applyFont="1" applyBorder="1" applyAlignment="1">
      <alignment horizontal="center" vertical="center"/>
    </xf>
    <xf numFmtId="43" fontId="2" fillId="0" borderId="5" xfId="1" applyFont="1" applyBorder="1"/>
    <xf numFmtId="0" fontId="2" fillId="0" borderId="5" xfId="0" applyFont="1" applyBorder="1" applyAlignment="1">
      <alignment horizontal="center" vertical="center"/>
    </xf>
    <xf numFmtId="0" fontId="2" fillId="6" borderId="6" xfId="0" applyFont="1" applyFill="1" applyBorder="1" applyAlignment="1">
      <alignment horizontal="center" vertical="center"/>
    </xf>
    <xf numFmtId="0" fontId="2" fillId="6" borderId="6" xfId="0" applyFont="1" applyFill="1" applyBorder="1"/>
    <xf numFmtId="43" fontId="2" fillId="6" borderId="6" xfId="1" applyFont="1" applyFill="1" applyBorder="1"/>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7" fillId="12" borderId="7" xfId="0" applyFont="1" applyFill="1" applyBorder="1" applyAlignment="1">
      <alignment horizontal="center" vertical="center" wrapText="1"/>
    </xf>
    <xf numFmtId="0" fontId="2" fillId="0" borderId="0" xfId="0" applyFont="1" applyAlignment="1" applyProtection="1">
      <alignment horizontal="left" indent="4"/>
    </xf>
    <xf numFmtId="0" fontId="15" fillId="0" borderId="12" xfId="0" applyFont="1" applyBorder="1" applyAlignment="1">
      <alignment horizontal="center" vertical="center"/>
    </xf>
    <xf numFmtId="0" fontId="15" fillId="0" borderId="12" xfId="0" applyFont="1" applyBorder="1" applyAlignment="1">
      <alignment vertical="center"/>
    </xf>
    <xf numFmtId="0" fontId="2" fillId="0" borderId="12" xfId="0" applyFont="1" applyBorder="1"/>
    <xf numFmtId="0" fontId="15" fillId="0" borderId="13" xfId="0" applyFont="1" applyBorder="1" applyAlignment="1">
      <alignment horizontal="center" vertical="center"/>
    </xf>
    <xf numFmtId="0" fontId="15" fillId="0" borderId="13" xfId="0" applyFont="1" applyBorder="1" applyAlignment="1">
      <alignment vertical="center"/>
    </xf>
    <xf numFmtId="0" fontId="2" fillId="0" borderId="13" xfId="0" applyFont="1" applyBorder="1"/>
    <xf numFmtId="0" fontId="15" fillId="0" borderId="14" xfId="0" applyFont="1" applyBorder="1" applyAlignment="1">
      <alignment horizontal="center" vertical="center"/>
    </xf>
    <xf numFmtId="0" fontId="15" fillId="0" borderId="14" xfId="0" applyFont="1" applyBorder="1" applyAlignment="1">
      <alignment vertical="center"/>
    </xf>
    <xf numFmtId="0" fontId="2" fillId="0" borderId="14" xfId="0" applyFont="1" applyBorder="1"/>
    <xf numFmtId="0" fontId="15" fillId="0" borderId="2" xfId="0" applyFont="1" applyBorder="1"/>
    <xf numFmtId="0" fontId="2" fillId="0" borderId="2" xfId="0" applyFont="1" applyBorder="1" applyAlignment="1">
      <alignment horizontal="center"/>
    </xf>
    <xf numFmtId="0" fontId="2" fillId="7" borderId="8" xfId="0" applyFont="1" applyFill="1" applyBorder="1"/>
    <xf numFmtId="0" fontId="2" fillId="7" borderId="8" xfId="0" applyFont="1" applyFill="1" applyBorder="1" applyAlignment="1">
      <alignment horizontal="center" vertical="center"/>
    </xf>
    <xf numFmtId="43" fontId="2" fillId="7" borderId="8" xfId="1" applyFont="1" applyFill="1" applyBorder="1"/>
    <xf numFmtId="43" fontId="2" fillId="7" borderId="5" xfId="1" applyFont="1" applyFill="1" applyBorder="1"/>
    <xf numFmtId="0" fontId="6" fillId="3" borderId="7" xfId="0" applyFont="1" applyFill="1" applyBorder="1" applyAlignment="1">
      <alignment horizontal="center" vertical="center" wrapText="1"/>
    </xf>
    <xf numFmtId="0" fontId="6" fillId="2" borderId="7" xfId="0" applyNumberFormat="1" applyFont="1" applyFill="1" applyBorder="1" applyAlignment="1">
      <alignment horizontal="center" vertical="center"/>
    </xf>
    <xf numFmtId="43" fontId="2" fillId="0" borderId="9" xfId="1" applyFont="1" applyBorder="1" applyAlignment="1">
      <alignment vertical="center"/>
    </xf>
    <xf numFmtId="0" fontId="2" fillId="0" borderId="0" xfId="0" applyFont="1" applyAlignment="1">
      <alignment horizont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6" fillId="2" borderId="17" xfId="0" applyNumberFormat="1" applyFont="1" applyFill="1" applyBorder="1" applyAlignment="1">
      <alignment horizontal="center" vertical="center"/>
    </xf>
    <xf numFmtId="0" fontId="6" fillId="2" borderId="18" xfId="0" applyFont="1" applyFill="1" applyBorder="1" applyAlignment="1">
      <alignment horizontal="center" vertical="center"/>
    </xf>
    <xf numFmtId="0" fontId="13" fillId="10" borderId="1" xfId="0" applyFont="1" applyFill="1" applyBorder="1" applyAlignment="1">
      <alignment vertical="center"/>
    </xf>
    <xf numFmtId="0" fontId="13" fillId="10" borderId="11" xfId="0" applyFont="1" applyFill="1" applyBorder="1" applyAlignment="1">
      <alignment horizontal="center" vertical="top"/>
    </xf>
    <xf numFmtId="0" fontId="13" fillId="5" borderId="1" xfId="0" applyFont="1" applyFill="1" applyBorder="1" applyAlignment="1">
      <alignment vertical="center"/>
    </xf>
    <xf numFmtId="0" fontId="6" fillId="2" borderId="17" xfId="0" applyFont="1" applyFill="1" applyBorder="1" applyAlignment="1">
      <alignment horizontal="center" vertical="center"/>
    </xf>
    <xf numFmtId="0" fontId="14" fillId="11" borderId="18" xfId="0" applyFont="1" applyFill="1" applyBorder="1"/>
    <xf numFmtId="0" fontId="13" fillId="5" borderId="11" xfId="0" applyFont="1" applyFill="1" applyBorder="1" applyAlignment="1">
      <alignment horizontal="center" vertical="top"/>
    </xf>
    <xf numFmtId="0" fontId="15" fillId="0" borderId="15" xfId="1" applyNumberFormat="1" applyFont="1" applyBorder="1" applyAlignment="1">
      <alignment horizontal="center" vertical="center" wrapText="1"/>
    </xf>
    <xf numFmtId="0" fontId="15" fillId="0" borderId="0" xfId="0" applyFont="1" applyProtection="1"/>
    <xf numFmtId="0" fontId="15" fillId="0" borderId="2" xfId="0" applyFont="1" applyBorder="1" applyAlignment="1">
      <alignment horizontal="center"/>
    </xf>
    <xf numFmtId="0" fontId="15" fillId="0" borderId="2" xfId="0" applyFont="1" applyFill="1" applyBorder="1" applyAlignment="1">
      <alignment horizontal="center"/>
    </xf>
    <xf numFmtId="0" fontId="17" fillId="0" borderId="19" xfId="0" applyFont="1" applyBorder="1" applyAlignment="1">
      <alignment horizontal="left" vertical="center"/>
    </xf>
    <xf numFmtId="0" fontId="17" fillId="0" borderId="3" xfId="0" applyFont="1" applyBorder="1" applyAlignment="1">
      <alignment horizontal="center" vertical="center"/>
    </xf>
    <xf numFmtId="0" fontId="17" fillId="0" borderId="20" xfId="0" applyFont="1" applyBorder="1" applyAlignment="1">
      <alignment horizontal="left" vertical="center"/>
    </xf>
    <xf numFmtId="0" fontId="17" fillId="0" borderId="7" xfId="0" applyFont="1" applyBorder="1" applyAlignment="1">
      <alignment horizontal="left" vertical="center"/>
    </xf>
    <xf numFmtId="0" fontId="17" fillId="0" borderId="21" xfId="0" applyFont="1" applyBorder="1" applyAlignment="1">
      <alignment horizontal="left" vertical="center"/>
    </xf>
    <xf numFmtId="0" fontId="17" fillId="0" borderId="2" xfId="0" applyFont="1" applyBorder="1" applyAlignment="1">
      <alignment horizontal="center" vertical="center"/>
    </xf>
    <xf numFmtId="0" fontId="17" fillId="0" borderId="22" xfId="0" applyFont="1" applyBorder="1" applyAlignment="1">
      <alignment horizontal="left" vertical="center"/>
    </xf>
    <xf numFmtId="0" fontId="17" fillId="0" borderId="23" xfId="0" applyFont="1" applyBorder="1" applyAlignment="1">
      <alignment horizontal="center" vertical="center"/>
    </xf>
    <xf numFmtId="0" fontId="19" fillId="0" borderId="2" xfId="0" applyFont="1" applyFill="1" applyBorder="1" applyAlignment="1" applyProtection="1">
      <alignment horizontal="left" vertical="center" wrapText="1" indent="1"/>
    </xf>
    <xf numFmtId="0" fontId="19" fillId="0" borderId="3" xfId="0" applyFont="1" applyFill="1" applyBorder="1" applyAlignment="1" applyProtection="1">
      <alignment horizontal="left" vertical="center" wrapText="1" indent="1"/>
    </xf>
    <xf numFmtId="0" fontId="19" fillId="0" borderId="23" xfId="0" applyFont="1" applyFill="1" applyBorder="1" applyAlignment="1" applyProtection="1">
      <alignment horizontal="left" vertical="center" wrapText="1" indent="1"/>
    </xf>
    <xf numFmtId="1" fontId="19" fillId="0" borderId="3" xfId="0" applyNumberFormat="1" applyFont="1" applyBorder="1" applyAlignment="1" applyProtection="1">
      <alignment horizontal="center" vertical="center"/>
    </xf>
    <xf numFmtId="1" fontId="19" fillId="0" borderId="23" xfId="0" applyNumberFormat="1" applyFont="1" applyBorder="1" applyAlignment="1" applyProtection="1">
      <alignment horizontal="center" vertical="center"/>
    </xf>
    <xf numFmtId="0" fontId="20" fillId="0" borderId="0" xfId="0" applyFont="1" applyAlignment="1">
      <alignment vertical="center"/>
    </xf>
    <xf numFmtId="0" fontId="21" fillId="0" borderId="0" xfId="0" applyFont="1" applyAlignment="1">
      <alignment horizontal="left" vertical="center" indent="3"/>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20" xfId="0" applyFont="1" applyBorder="1" applyAlignment="1">
      <alignment horizontal="center" vertical="center"/>
    </xf>
    <xf numFmtId="0" fontId="22" fillId="0" borderId="3"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xf numFmtId="0" fontId="8" fillId="2" borderId="25" xfId="0" applyFont="1" applyFill="1" applyBorder="1"/>
    <xf numFmtId="0" fontId="8" fillId="2" borderId="11" xfId="0" applyFont="1" applyFill="1" applyBorder="1"/>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18" fillId="0" borderId="0" xfId="0" applyFont="1"/>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xf>
    <xf numFmtId="0" fontId="22" fillId="0" borderId="29" xfId="0" applyFont="1" applyBorder="1" applyAlignment="1">
      <alignment horizontal="center" vertical="center"/>
    </xf>
    <xf numFmtId="0" fontId="22" fillId="0" borderId="23" xfId="0" applyFont="1" applyBorder="1" applyAlignment="1">
      <alignment horizontal="center" vertical="center"/>
    </xf>
    <xf numFmtId="1" fontId="19" fillId="0" borderId="2" xfId="0" applyNumberFormat="1" applyFont="1" applyBorder="1" applyAlignment="1" applyProtection="1">
      <alignment horizontal="center" vertical="center"/>
    </xf>
    <xf numFmtId="0" fontId="23" fillId="0" borderId="0" xfId="0" applyFont="1"/>
    <xf numFmtId="0" fontId="24" fillId="0" borderId="0" xfId="0" applyFont="1" applyAlignment="1">
      <alignment horizontal="center"/>
    </xf>
    <xf numFmtId="0" fontId="8" fillId="0" borderId="0" xfId="0" applyFont="1" applyAlignment="1"/>
    <xf numFmtId="0" fontId="15" fillId="0" borderId="0" xfId="0" applyFont="1" applyAlignment="1">
      <alignment vertical="center"/>
    </xf>
    <xf numFmtId="0" fontId="15" fillId="0" borderId="0" xfId="0" applyFont="1" applyAlignment="1">
      <alignment horizontal="center" vertical="center" wrapText="1"/>
    </xf>
    <xf numFmtId="164" fontId="8" fillId="0" borderId="0" xfId="0" applyNumberFormat="1" applyFont="1" applyAlignment="1">
      <alignment vertical="center"/>
    </xf>
    <xf numFmtId="0" fontId="25" fillId="0" borderId="2" xfId="0" applyFont="1" applyFill="1" applyBorder="1" applyAlignment="1">
      <alignment horizontal="center" vertical="center"/>
    </xf>
    <xf numFmtId="1" fontId="6" fillId="3" borderId="7" xfId="0" applyNumberFormat="1" applyFont="1" applyFill="1" applyBorder="1" applyAlignment="1" applyProtection="1">
      <alignment horizontal="center" vertical="center" wrapText="1"/>
    </xf>
    <xf numFmtId="1" fontId="2" fillId="0" borderId="15" xfId="1" applyNumberFormat="1" applyFont="1" applyBorder="1" applyAlignment="1">
      <alignment horizontal="center" vertical="center"/>
    </xf>
    <xf numFmtId="0" fontId="26" fillId="0" borderId="0" xfId="0" applyFont="1" applyAlignment="1">
      <alignment vertical="top"/>
    </xf>
    <xf numFmtId="0" fontId="26" fillId="0" borderId="0" xfId="0" applyFont="1" applyAlignment="1">
      <alignment vertical="center"/>
    </xf>
    <xf numFmtId="0" fontId="27" fillId="0" borderId="0" xfId="0" applyFont="1"/>
    <xf numFmtId="0" fontId="20"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2" fillId="0" borderId="3" xfId="0" applyFont="1" applyBorder="1"/>
    <xf numFmtId="0" fontId="2" fillId="0" borderId="33" xfId="0" applyFont="1" applyBorder="1"/>
    <xf numFmtId="0" fontId="2" fillId="0" borderId="32" xfId="0" applyFont="1" applyBorder="1"/>
    <xf numFmtId="0" fontId="2" fillId="0" borderId="29" xfId="0" applyFont="1" applyBorder="1"/>
    <xf numFmtId="0" fontId="28" fillId="0" borderId="0" xfId="0" applyFont="1"/>
    <xf numFmtId="0" fontId="22" fillId="0" borderId="30" xfId="0" applyFont="1" applyBorder="1" applyAlignment="1">
      <alignment horizontal="center" vertical="center"/>
    </xf>
    <xf numFmtId="43" fontId="8" fillId="0" borderId="0" xfId="1" applyFont="1"/>
    <xf numFmtId="0" fontId="32" fillId="2" borderId="1" xfId="0" applyFont="1" applyFill="1" applyBorder="1" applyAlignment="1">
      <alignment horizontal="center" vertical="center" wrapText="1"/>
    </xf>
    <xf numFmtId="0" fontId="0" fillId="0" borderId="0" xfId="0" applyFont="1" applyAlignment="1"/>
    <xf numFmtId="0" fontId="0" fillId="0" borderId="0" xfId="0" applyFont="1" applyFill="1" applyBorder="1" applyProtection="1">
      <protection locked="0"/>
    </xf>
    <xf numFmtId="0" fontId="0" fillId="0" borderId="0" xfId="0" applyFont="1" applyFill="1" applyBorder="1" applyAlignment="1" applyProtection="1">
      <alignment horizontal="right"/>
      <protection locked="0"/>
    </xf>
    <xf numFmtId="0" fontId="0" fillId="0" borderId="0" xfId="0" applyFont="1" applyFill="1" applyBorder="1" applyAlignment="1" applyProtection="1">
      <alignment horizontal="center"/>
      <protection locked="0"/>
    </xf>
    <xf numFmtId="43" fontId="0" fillId="0" borderId="0" xfId="1" applyFont="1" applyFill="1" applyBorder="1" applyProtection="1">
      <protection locked="0"/>
    </xf>
    <xf numFmtId="0" fontId="0" fillId="0" borderId="0" xfId="0" applyFont="1" applyFill="1" applyBorder="1" applyAlignment="1">
      <alignment horizontal="center"/>
    </xf>
    <xf numFmtId="0" fontId="0" fillId="0" borderId="0" xfId="0" applyFont="1" applyFill="1" applyBorder="1"/>
    <xf numFmtId="0" fontId="0" fillId="0" borderId="0" xfId="0" applyFont="1" applyAlignment="1">
      <alignment horizontal="center"/>
    </xf>
    <xf numFmtId="43" fontId="0" fillId="0" borderId="0" xfId="1" applyFont="1"/>
    <xf numFmtId="0" fontId="32" fillId="5" borderId="1" xfId="0" applyFont="1" applyFill="1" applyBorder="1" applyAlignment="1">
      <alignment horizontal="center" vertical="center"/>
    </xf>
    <xf numFmtId="0" fontId="32" fillId="5" borderId="1" xfId="0" applyFont="1" applyFill="1" applyBorder="1" applyAlignment="1">
      <alignment horizontal="center" vertical="center" wrapText="1"/>
    </xf>
    <xf numFmtId="0" fontId="32" fillId="2" borderId="1" xfId="0" applyFont="1" applyFill="1" applyBorder="1" applyAlignment="1">
      <alignment horizontal="center" vertical="center"/>
    </xf>
    <xf numFmtId="43" fontId="32" fillId="2" borderId="1" xfId="1" applyFont="1" applyFill="1" applyBorder="1" applyAlignment="1">
      <alignment horizontal="center" vertical="center"/>
    </xf>
    <xf numFmtId="0" fontId="32" fillId="21" borderId="1" xfId="0" applyFont="1" applyFill="1" applyBorder="1" applyAlignment="1">
      <alignment horizontal="center" vertical="center" wrapText="1"/>
    </xf>
    <xf numFmtId="43" fontId="2" fillId="7" borderId="0" xfId="1" applyFont="1" applyFill="1"/>
    <xf numFmtId="0" fontId="8" fillId="0" borderId="7" xfId="0" applyFont="1" applyFill="1" applyBorder="1"/>
    <xf numFmtId="0" fontId="9" fillId="0" borderId="0" xfId="0" applyFont="1" applyFill="1"/>
    <xf numFmtId="0" fontId="0" fillId="0" borderId="0" xfId="0" applyFont="1" applyAlignment="1">
      <alignment horizontal="center" vertical="center"/>
    </xf>
    <xf numFmtId="0" fontId="31" fillId="0" borderId="0" xfId="0" applyFont="1"/>
    <xf numFmtId="0" fontId="0" fillId="0" borderId="7" xfId="0" applyFont="1" applyBorder="1"/>
    <xf numFmtId="0" fontId="0" fillId="0" borderId="0" xfId="0" applyFont="1" applyFill="1"/>
    <xf numFmtId="0" fontId="0" fillId="0" borderId="0" xfId="0" applyFont="1" applyBorder="1" applyAlignment="1">
      <alignment horizontal="center" vertical="center"/>
    </xf>
    <xf numFmtId="0" fontId="0" fillId="0" borderId="0" xfId="0" applyFont="1" applyBorder="1" applyAlignment="1">
      <alignment vertical="center"/>
    </xf>
    <xf numFmtId="0" fontId="34" fillId="4" borderId="1" xfId="0" applyFont="1" applyFill="1" applyBorder="1" applyAlignment="1">
      <alignment horizontal="center" vertical="center"/>
    </xf>
    <xf numFmtId="0" fontId="0" fillId="7" borderId="0" xfId="0" applyNumberFormat="1" applyFont="1" applyFill="1" applyBorder="1"/>
    <xf numFmtId="0" fontId="0" fillId="7" borderId="0" xfId="0" applyFont="1" applyFill="1" applyBorder="1"/>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0" borderId="0" xfId="0" applyNumberFormat="1" applyFont="1" applyBorder="1"/>
    <xf numFmtId="0" fontId="0" fillId="0" borderId="0" xfId="0" applyFont="1" applyBorder="1"/>
    <xf numFmtId="0" fontId="0" fillId="0" borderId="0" xfId="0" applyFont="1" applyFill="1" applyBorder="1" applyAlignment="1">
      <alignment vertical="center"/>
    </xf>
    <xf numFmtId="0" fontId="29" fillId="17" borderId="1" xfId="0" applyFont="1" applyFill="1" applyBorder="1" applyAlignment="1">
      <alignment horizontal="center" vertical="center"/>
    </xf>
    <xf numFmtId="0" fontId="35" fillId="18"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35" fillId="18" borderId="1" xfId="0" applyFont="1" applyFill="1" applyBorder="1" applyAlignment="1">
      <alignment horizontal="center" vertical="center"/>
    </xf>
    <xf numFmtId="0" fontId="29" fillId="8" borderId="1" xfId="0" applyFont="1" applyFill="1" applyBorder="1" applyAlignment="1">
      <alignment horizontal="center" vertical="center"/>
    </xf>
    <xf numFmtId="0" fontId="29" fillId="17" borderId="1" xfId="0" applyFont="1" applyFill="1" applyBorder="1" applyAlignment="1">
      <alignment horizontal="center" vertical="center" wrapText="1"/>
    </xf>
    <xf numFmtId="0" fontId="29" fillId="19" borderId="7" xfId="0" applyFont="1" applyFill="1" applyBorder="1" applyAlignment="1"/>
    <xf numFmtId="0" fontId="29" fillId="20" borderId="7" xfId="0" applyFont="1" applyFill="1" applyBorder="1" applyAlignment="1"/>
    <xf numFmtId="0" fontId="29" fillId="20" borderId="7" xfId="0" applyFont="1" applyFill="1" applyBorder="1" applyAlignment="1">
      <alignment horizontal="left"/>
    </xf>
    <xf numFmtId="0" fontId="29" fillId="20" borderId="7" xfId="0" applyFont="1" applyFill="1" applyBorder="1" applyAlignment="1">
      <alignment horizontal="center"/>
    </xf>
    <xf numFmtId="0" fontId="29" fillId="20" borderId="7" xfId="0" applyFont="1" applyFill="1" applyBorder="1" applyAlignment="1">
      <alignment horizontal="center" vertical="center" wrapText="1"/>
    </xf>
    <xf numFmtId="0" fontId="29" fillId="21" borderId="7" xfId="0" applyFont="1" applyFill="1" applyBorder="1" applyAlignment="1"/>
    <xf numFmtId="0" fontId="29" fillId="21" borderId="7" xfId="0" applyFont="1" applyFill="1" applyBorder="1" applyAlignment="1">
      <alignment horizontal="left"/>
    </xf>
    <xf numFmtId="0" fontId="29" fillId="21" borderId="7" xfId="0" applyFont="1" applyFill="1" applyBorder="1" applyAlignment="1">
      <alignment horizontal="center"/>
    </xf>
    <xf numFmtId="0" fontId="29" fillId="21" borderId="7" xfId="0" applyFont="1" applyFill="1" applyBorder="1" applyAlignment="1">
      <alignment horizontal="center" vertical="center" wrapText="1"/>
    </xf>
    <xf numFmtId="0" fontId="29" fillId="22" borderId="7" xfId="0" applyFont="1" applyFill="1" applyBorder="1" applyAlignment="1"/>
    <xf numFmtId="0" fontId="29" fillId="22" borderId="7" xfId="0" applyFont="1" applyFill="1" applyBorder="1" applyAlignment="1">
      <alignment horizontal="left"/>
    </xf>
    <xf numFmtId="0" fontId="29" fillId="22" borderId="7" xfId="0" applyFont="1" applyFill="1" applyBorder="1" applyAlignment="1">
      <alignment horizontal="center"/>
    </xf>
    <xf numFmtId="0" fontId="29" fillId="22" borderId="7" xfId="0" applyFont="1" applyFill="1" applyBorder="1" applyAlignment="1">
      <alignment horizontal="center" vertical="center" wrapText="1"/>
    </xf>
    <xf numFmtId="0" fontId="33" fillId="23" borderId="1" xfId="0" applyFont="1" applyFill="1" applyBorder="1" applyAlignment="1"/>
    <xf numFmtId="0" fontId="33" fillId="23" borderId="1" xfId="0" applyFont="1" applyFill="1" applyBorder="1" applyAlignment="1">
      <alignment horizontal="left"/>
    </xf>
    <xf numFmtId="0" fontId="33" fillId="23" borderId="1" xfId="0" applyFont="1" applyFill="1" applyBorder="1" applyAlignment="1">
      <alignment horizontal="center"/>
    </xf>
    <xf numFmtId="0" fontId="33" fillId="23" borderId="1" xfId="0" applyFont="1" applyFill="1" applyBorder="1" applyAlignment="1">
      <alignment horizontal="center" vertical="center" wrapText="1"/>
    </xf>
    <xf numFmtId="0" fontId="0" fillId="0" borderId="0" xfId="0" applyFont="1" applyBorder="1" applyAlignment="1"/>
    <xf numFmtId="0" fontId="0" fillId="0" borderId="0" xfId="0" applyFont="1" applyBorder="1" applyAlignment="1">
      <alignment horizontal="center"/>
    </xf>
    <xf numFmtId="0" fontId="29" fillId="19" borderId="11" xfId="0" applyFont="1" applyFill="1" applyBorder="1" applyAlignment="1"/>
    <xf numFmtId="0" fontId="29" fillId="22" borderId="11" xfId="0" applyFont="1" applyFill="1" applyBorder="1" applyAlignment="1"/>
    <xf numFmtId="0" fontId="29" fillId="22" borderId="11" xfId="0" applyFont="1" applyFill="1" applyBorder="1" applyAlignment="1">
      <alignment horizontal="left"/>
    </xf>
    <xf numFmtId="0" fontId="29" fillId="22" borderId="11" xfId="0" applyFont="1" applyFill="1" applyBorder="1" applyAlignment="1">
      <alignment horizontal="center"/>
    </xf>
    <xf numFmtId="0" fontId="29" fillId="22" borderId="11" xfId="0" applyFont="1" applyFill="1" applyBorder="1" applyAlignment="1">
      <alignment horizontal="center" vertical="center" wrapText="1"/>
    </xf>
    <xf numFmtId="0" fontId="33" fillId="23" borderId="25" xfId="0" applyFont="1" applyFill="1" applyBorder="1" applyAlignment="1"/>
    <xf numFmtId="0" fontId="33" fillId="23" borderId="25" xfId="0" applyFont="1" applyFill="1" applyBorder="1" applyAlignment="1">
      <alignment horizontal="left"/>
    </xf>
    <xf numFmtId="0" fontId="33" fillId="23" borderId="25" xfId="0" applyFont="1" applyFill="1" applyBorder="1" applyAlignment="1">
      <alignment horizontal="center"/>
    </xf>
    <xf numFmtId="0" fontId="33" fillId="23" borderId="25" xfId="0" applyFont="1" applyFill="1" applyBorder="1" applyAlignment="1">
      <alignment horizontal="center" vertical="center" wrapText="1"/>
    </xf>
    <xf numFmtId="0" fontId="29" fillId="21" borderId="11" xfId="0" applyFont="1" applyFill="1" applyBorder="1" applyAlignment="1"/>
    <xf numFmtId="0" fontId="29" fillId="21" borderId="11" xfId="0" applyFont="1" applyFill="1" applyBorder="1" applyAlignment="1">
      <alignment horizontal="left"/>
    </xf>
    <xf numFmtId="0" fontId="29" fillId="21" borderId="11" xfId="0" applyFont="1" applyFill="1" applyBorder="1" applyAlignment="1">
      <alignment horizontal="center"/>
    </xf>
    <xf numFmtId="0" fontId="29" fillId="21" borderId="11" xfId="0" applyFont="1" applyFill="1" applyBorder="1" applyAlignment="1">
      <alignment horizontal="center" vertical="center" wrapText="1"/>
    </xf>
    <xf numFmtId="0" fontId="29" fillId="20" borderId="11" xfId="0" applyFont="1" applyFill="1" applyBorder="1" applyAlignment="1"/>
    <xf numFmtId="0" fontId="29" fillId="20" borderId="11" xfId="0" applyFont="1" applyFill="1" applyBorder="1" applyAlignment="1">
      <alignment horizontal="left"/>
    </xf>
    <xf numFmtId="0" fontId="29" fillId="20" borderId="11" xfId="0" applyFont="1" applyFill="1" applyBorder="1" applyAlignment="1">
      <alignment horizontal="center"/>
    </xf>
    <xf numFmtId="0" fontId="29" fillId="20" borderId="11" xfId="0" applyFont="1" applyFill="1" applyBorder="1" applyAlignment="1">
      <alignment horizontal="center" vertical="center" wrapText="1"/>
    </xf>
    <xf numFmtId="0" fontId="34" fillId="25" borderId="7" xfId="0" applyFont="1" applyFill="1" applyBorder="1" applyAlignment="1">
      <alignment horizontal="center" vertical="center"/>
    </xf>
    <xf numFmtId="0" fontId="0" fillId="0" borderId="0" xfId="0" applyFont="1" applyFill="1" applyAlignment="1">
      <alignment horizontal="center"/>
    </xf>
    <xf numFmtId="0" fontId="0" fillId="0" borderId="0" xfId="0" applyFont="1" applyFill="1" applyAlignment="1"/>
    <xf numFmtId="0" fontId="0" fillId="0" borderId="0" xfId="0" applyFont="1" applyBorder="1" applyAlignment="1">
      <alignment horizontal="center" vertical="center" wrapText="1"/>
    </xf>
    <xf numFmtId="0" fontId="31" fillId="0" borderId="0" xfId="0" applyFont="1" applyBorder="1" applyAlignment="1"/>
    <xf numFmtId="0" fontId="0" fillId="0" borderId="0" xfId="0" applyFont="1" applyBorder="1" applyAlignment="1">
      <alignment horizontal="right" vertical="center"/>
    </xf>
    <xf numFmtId="0" fontId="31" fillId="0" borderId="0" xfId="0" applyFont="1" applyAlignment="1"/>
    <xf numFmtId="0" fontId="29" fillId="19" borderId="7" xfId="0" applyFont="1" applyFill="1" applyBorder="1" applyAlignment="1">
      <alignment vertical="center"/>
    </xf>
    <xf numFmtId="0" fontId="29" fillId="19" borderId="7" xfId="0" applyFont="1" applyFill="1" applyBorder="1" applyAlignment="1">
      <alignment wrapText="1"/>
    </xf>
    <xf numFmtId="0" fontId="29" fillId="20" borderId="7" xfId="0" applyNumberFormat="1" applyFont="1" applyFill="1" applyBorder="1" applyAlignment="1">
      <alignment vertical="center"/>
    </xf>
    <xf numFmtId="0" fontId="29" fillId="20" borderId="7" xfId="0" applyFont="1" applyFill="1" applyBorder="1" applyAlignment="1">
      <alignment vertical="center"/>
    </xf>
    <xf numFmtId="0" fontId="29" fillId="20" borderId="7" xfId="0" applyFont="1" applyFill="1" applyBorder="1" applyAlignment="1">
      <alignment wrapText="1"/>
    </xf>
    <xf numFmtId="0" fontId="29" fillId="21" borderId="7" xfId="0" applyNumberFormat="1" applyFont="1" applyFill="1" applyBorder="1" applyAlignment="1">
      <alignment vertical="center"/>
    </xf>
    <xf numFmtId="0" fontId="29" fillId="21" borderId="7" xfId="0" applyFont="1" applyFill="1" applyBorder="1" applyAlignment="1">
      <alignment wrapText="1"/>
    </xf>
    <xf numFmtId="0" fontId="29" fillId="22" borderId="7" xfId="0" applyNumberFormat="1" applyFont="1" applyFill="1" applyBorder="1" applyAlignment="1">
      <alignment vertical="center"/>
    </xf>
    <xf numFmtId="0" fontId="29" fillId="22" borderId="7" xfId="0" applyFont="1" applyFill="1" applyBorder="1" applyAlignment="1">
      <alignment wrapText="1"/>
    </xf>
    <xf numFmtId="0" fontId="33" fillId="23" borderId="1" xfId="0" applyNumberFormat="1" applyFont="1" applyFill="1" applyBorder="1" applyAlignment="1">
      <alignment vertical="center"/>
    </xf>
    <xf numFmtId="0" fontId="33" fillId="23" borderId="1" xfId="0" applyNumberFormat="1" applyFont="1" applyFill="1" applyBorder="1" applyAlignment="1">
      <alignment wrapText="1"/>
    </xf>
    <xf numFmtId="0" fontId="29" fillId="19" borderId="11" xfId="0" applyFont="1" applyFill="1" applyBorder="1" applyAlignment="1">
      <alignment vertical="center"/>
    </xf>
    <xf numFmtId="0" fontId="29" fillId="19" borderId="11" xfId="0" applyFont="1" applyFill="1" applyBorder="1" applyAlignment="1">
      <alignment wrapText="1"/>
    </xf>
    <xf numFmtId="0" fontId="29" fillId="21" borderId="11" xfId="0" applyNumberFormat="1" applyFont="1" applyFill="1" applyBorder="1" applyAlignment="1">
      <alignment vertical="center"/>
    </xf>
    <xf numFmtId="0" fontId="29" fillId="21" borderId="11" xfId="0" applyFont="1" applyFill="1" applyBorder="1" applyAlignment="1">
      <alignment wrapText="1"/>
    </xf>
    <xf numFmtId="0" fontId="29" fillId="20" borderId="7" xfId="0" applyFont="1" applyFill="1" applyBorder="1" applyAlignment="1">
      <alignment vertical="center" wrapText="1"/>
    </xf>
    <xf numFmtId="0" fontId="29" fillId="21" borderId="7" xfId="0" applyFont="1" applyFill="1" applyBorder="1" applyAlignment="1">
      <alignment vertical="center" wrapText="1"/>
    </xf>
    <xf numFmtId="0" fontId="29" fillId="22" borderId="7" xfId="0" applyFont="1" applyFill="1" applyBorder="1" applyAlignment="1">
      <alignment vertical="center" wrapText="1"/>
    </xf>
    <xf numFmtId="0" fontId="33" fillId="23" borderId="1" xfId="0" applyFont="1" applyFill="1" applyBorder="1" applyAlignment="1">
      <alignment vertical="center" wrapText="1"/>
    </xf>
    <xf numFmtId="0" fontId="34" fillId="16" borderId="1" xfId="0" applyFont="1" applyFill="1" applyBorder="1" applyAlignment="1">
      <alignment horizontal="center" vertical="center"/>
    </xf>
    <xf numFmtId="0" fontId="32" fillId="15" borderId="0" xfId="0" applyFont="1" applyFill="1" applyBorder="1" applyAlignment="1">
      <alignment horizontal="left" vertical="center"/>
    </xf>
    <xf numFmtId="0" fontId="29" fillId="15" borderId="0" xfId="0" applyFont="1" applyFill="1" applyBorder="1" applyAlignment="1">
      <alignment horizontal="left" vertical="center"/>
    </xf>
    <xf numFmtId="0" fontId="29" fillId="5" borderId="0" xfId="0" applyFont="1" applyFill="1" applyBorder="1" applyAlignment="1">
      <alignment horizontal="left" vertical="center"/>
    </xf>
    <xf numFmtId="0" fontId="29" fillId="14" borderId="0" xfId="0" applyFont="1" applyFill="1" applyBorder="1" applyAlignment="1">
      <alignment horizontal="left" vertical="center"/>
    </xf>
    <xf numFmtId="0" fontId="37" fillId="13" borderId="0" xfId="0" applyFont="1" applyFill="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horizontal="left" vertical="center" indent="3"/>
    </xf>
    <xf numFmtId="0" fontId="30" fillId="0" borderId="0" xfId="0" applyFont="1" applyBorder="1" applyAlignment="1">
      <alignment horizontal="left" vertical="center"/>
    </xf>
    <xf numFmtId="0" fontId="0" fillId="0" borderId="0" xfId="0" applyFont="1" applyBorder="1" applyAlignment="1">
      <alignment horizontal="left" vertical="center"/>
    </xf>
    <xf numFmtId="0" fontId="36" fillId="0" borderId="0" xfId="0" applyFont="1" applyFill="1" applyBorder="1" applyAlignment="1">
      <alignment horizontal="left" vertical="center"/>
    </xf>
    <xf numFmtId="0" fontId="36" fillId="0" borderId="0" xfId="0" applyFont="1" applyFill="1" applyBorder="1" applyAlignment="1">
      <alignment horizontal="left" vertical="center" indent="3"/>
    </xf>
    <xf numFmtId="0" fontId="34" fillId="16" borderId="7"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40" fillId="0" borderId="0" xfId="0" applyFont="1"/>
    <xf numFmtId="0" fontId="40" fillId="0" borderId="0" xfId="0" applyFont="1" applyBorder="1" applyAlignment="1">
      <alignment vertical="center"/>
    </xf>
    <xf numFmtId="0" fontId="34" fillId="16" borderId="7" xfId="0" applyFont="1" applyFill="1" applyBorder="1" applyAlignment="1">
      <alignment horizontal="center" vertical="center"/>
    </xf>
    <xf numFmtId="0" fontId="0" fillId="0" borderId="7" xfId="0" applyFont="1" applyBorder="1" applyAlignment="1">
      <alignment vertical="center"/>
    </xf>
    <xf numFmtId="0" fontId="36" fillId="0" borderId="7" xfId="0" applyFont="1" applyBorder="1" applyAlignment="1">
      <alignment horizontal="center" vertical="center"/>
    </xf>
    <xf numFmtId="0" fontId="36" fillId="0" borderId="7" xfId="0" applyFont="1" applyBorder="1" applyAlignment="1">
      <alignment vertical="center"/>
    </xf>
    <xf numFmtId="0" fontId="36" fillId="0" borderId="7" xfId="0" applyFont="1" applyBorder="1" applyAlignment="1">
      <alignment horizontal="center" vertical="center" wrapText="1"/>
    </xf>
    <xf numFmtId="0" fontId="36" fillId="0" borderId="7" xfId="0" applyFont="1" applyBorder="1" applyAlignment="1">
      <alignment vertical="center" wrapText="1"/>
    </xf>
    <xf numFmtId="0" fontId="0" fillId="0" borderId="7" xfId="0" applyFont="1" applyBorder="1" applyAlignment="1">
      <alignment vertical="center" wrapText="1"/>
    </xf>
    <xf numFmtId="0" fontId="0" fillId="0" borderId="0" xfId="0" applyFont="1" applyFill="1" applyBorder="1" applyAlignment="1" applyProtection="1">
      <protection locked="0"/>
    </xf>
    <xf numFmtId="0" fontId="32" fillId="24" borderId="7" xfId="0" applyFont="1" applyFill="1" applyBorder="1" applyAlignment="1">
      <alignment horizontal="center" vertical="center"/>
    </xf>
    <xf numFmtId="0" fontId="0" fillId="0" borderId="0" xfId="0" applyFont="1" applyBorder="1" applyAlignment="1">
      <alignment vertical="center" wrapText="1"/>
    </xf>
    <xf numFmtId="0" fontId="32" fillId="16" borderId="7" xfId="0" applyFont="1" applyFill="1" applyBorder="1" applyAlignment="1">
      <alignment horizontal="center" vertical="center"/>
    </xf>
    <xf numFmtId="0" fontId="0" fillId="0" borderId="0" xfId="0" applyFont="1" applyBorder="1" applyAlignment="1">
      <alignment wrapText="1"/>
    </xf>
    <xf numFmtId="0" fontId="0" fillId="0" borderId="0" xfId="0" applyFont="1" applyFill="1" applyBorder="1" applyAlignment="1"/>
    <xf numFmtId="0" fontId="0" fillId="26" borderId="0" xfId="0" applyFont="1" applyFill="1" applyAlignment="1"/>
    <xf numFmtId="0" fontId="0" fillId="26" borderId="0" xfId="0" applyFont="1" applyFill="1"/>
    <xf numFmtId="0" fontId="0" fillId="26" borderId="0" xfId="0" applyFont="1" applyFill="1" applyBorder="1" applyAlignment="1"/>
    <xf numFmtId="0" fontId="0" fillId="26" borderId="0" xfId="0" applyFont="1" applyFill="1" applyBorder="1" applyAlignment="1">
      <alignment vertical="center"/>
    </xf>
    <xf numFmtId="0" fontId="31" fillId="0" borderId="0" xfId="0" applyFont="1" applyFill="1" applyAlignment="1"/>
    <xf numFmtId="0" fontId="29" fillId="17" borderId="1" xfId="0" applyFont="1" applyFill="1" applyBorder="1" applyAlignment="1">
      <alignment vertical="center"/>
    </xf>
    <xf numFmtId="0" fontId="35" fillId="18" borderId="1" xfId="0" applyFont="1" applyFill="1" applyBorder="1" applyAlignment="1">
      <alignment vertical="center" wrapText="1"/>
    </xf>
    <xf numFmtId="0" fontId="35" fillId="18" borderId="1" xfId="0" applyFont="1" applyFill="1" applyBorder="1" applyAlignment="1">
      <alignment vertical="center"/>
    </xf>
    <xf numFmtId="0" fontId="0" fillId="26" borderId="0" xfId="0" applyFont="1" applyFill="1" applyBorder="1"/>
    <xf numFmtId="0" fontId="29" fillId="22" borderId="11" xfId="0" applyNumberFormat="1" applyFont="1" applyFill="1" applyBorder="1" applyAlignment="1">
      <alignment vertical="center"/>
    </xf>
    <xf numFmtId="0" fontId="29" fillId="22" borderId="11" xfId="0" applyFont="1" applyFill="1" applyBorder="1" applyAlignment="1">
      <alignment wrapText="1"/>
    </xf>
    <xf numFmtId="0" fontId="33" fillId="23" borderId="25" xfId="0" applyNumberFormat="1" applyFont="1" applyFill="1" applyBorder="1" applyAlignment="1">
      <alignment vertical="center"/>
    </xf>
    <xf numFmtId="0" fontId="33" fillId="23" borderId="25" xfId="0" applyNumberFormat="1" applyFont="1" applyFill="1" applyBorder="1" applyAlignment="1">
      <alignment wrapText="1"/>
    </xf>
    <xf numFmtId="0" fontId="0" fillId="26" borderId="0" xfId="0" applyFont="1" applyFill="1" applyAlignment="1">
      <alignment horizontal="center"/>
    </xf>
    <xf numFmtId="0" fontId="29" fillId="20" borderId="11" xfId="0" applyNumberFormat="1" applyFont="1" applyFill="1" applyBorder="1" applyAlignment="1">
      <alignment vertical="center"/>
    </xf>
    <xf numFmtId="0" fontId="29" fillId="20" borderId="11" xfId="0" applyFont="1" applyFill="1" applyBorder="1" applyAlignment="1">
      <alignment vertical="center"/>
    </xf>
    <xf numFmtId="0" fontId="29" fillId="20" borderId="11" xfId="0" applyFont="1" applyFill="1" applyBorder="1" applyAlignment="1">
      <alignment wrapText="1"/>
    </xf>
    <xf numFmtId="0" fontId="29" fillId="8" borderId="1"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2" fillId="0" borderId="8" xfId="0" applyFont="1" applyBorder="1"/>
    <xf numFmtId="0" fontId="2" fillId="0" borderId="8" xfId="0" applyFont="1" applyBorder="1" applyAlignment="1">
      <alignment horizontal="center" vertical="center"/>
    </xf>
    <xf numFmtId="43" fontId="43" fillId="0" borderId="0" xfId="1" applyFont="1"/>
    <xf numFmtId="0" fontId="0" fillId="0" borderId="0" xfId="0" applyNumberFormat="1" applyFont="1"/>
    <xf numFmtId="1" fontId="19" fillId="0" borderId="2" xfId="0" applyNumberFormat="1" applyFont="1" applyBorder="1" applyAlignment="1" applyProtection="1">
      <alignment horizontal="center" vertical="center" wrapText="1"/>
    </xf>
    <xf numFmtId="0" fontId="44" fillId="0" borderId="0" xfId="0" applyFont="1" applyAlignment="1">
      <alignment horizontal="left" vertical="top"/>
    </xf>
    <xf numFmtId="0" fontId="45" fillId="0" borderId="0" xfId="0" applyFont="1" applyAlignment="1">
      <alignment horizontal="left" indent="14"/>
    </xf>
    <xf numFmtId="0" fontId="44" fillId="0" borderId="0" xfId="0" applyFont="1"/>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8" fillId="26" borderId="0" xfId="0" applyFont="1" applyFill="1" applyAlignment="1">
      <alignment horizontal="left" vertical="center"/>
    </xf>
    <xf numFmtId="0" fontId="8" fillId="26" borderId="0" xfId="0" applyFont="1" applyFill="1" applyAlignment="1">
      <alignment vertical="center"/>
    </xf>
    <xf numFmtId="0" fontId="9" fillId="26" borderId="0" xfId="0" applyFont="1" applyFill="1" applyAlignment="1">
      <alignment horizontal="right" vertical="center"/>
    </xf>
    <xf numFmtId="0" fontId="9" fillId="26" borderId="0" xfId="0" applyFont="1" applyFill="1" applyAlignment="1">
      <alignment horizontal="left" vertical="center"/>
    </xf>
    <xf numFmtId="0" fontId="8" fillId="26" borderId="0" xfId="0" applyFont="1" applyFill="1" applyAlignment="1">
      <alignment horizontal="right" vertical="center"/>
    </xf>
    <xf numFmtId="0" fontId="2" fillId="26" borderId="0" xfId="0" applyFont="1" applyFill="1" applyAlignment="1">
      <alignment horizontal="left" vertical="center"/>
    </xf>
    <xf numFmtId="0" fontId="9" fillId="26" borderId="0" xfId="0" applyFont="1" applyFill="1" applyAlignment="1">
      <alignment vertical="center"/>
    </xf>
    <xf numFmtId="0" fontId="45" fillId="0" borderId="0" xfId="0" applyFont="1" applyAlignment="1">
      <alignment horizontal="left"/>
    </xf>
    <xf numFmtId="0" fontId="12" fillId="0" borderId="0" xfId="0" applyFont="1" applyAlignment="1">
      <alignment horizontal="left"/>
    </xf>
    <xf numFmtId="0" fontId="6" fillId="27" borderId="7" xfId="0" applyFont="1" applyFill="1" applyBorder="1" applyAlignment="1" applyProtection="1">
      <alignment vertical="center" wrapText="1"/>
    </xf>
    <xf numFmtId="0" fontId="6" fillId="27" borderId="7" xfId="0" applyFont="1" applyFill="1" applyBorder="1" applyAlignment="1" applyProtection="1">
      <alignment horizontal="center" vertical="center" wrapText="1"/>
    </xf>
    <xf numFmtId="0" fontId="6" fillId="27" borderId="7" xfId="0" applyFont="1" applyFill="1" applyBorder="1" applyAlignment="1" applyProtection="1">
      <alignment horizontal="left" vertical="center" wrapText="1" indent="1"/>
    </xf>
    <xf numFmtId="0" fontId="6" fillId="27" borderId="7" xfId="0" applyFont="1" applyFill="1" applyBorder="1" applyAlignment="1">
      <alignment horizontal="center" vertical="center"/>
    </xf>
    <xf numFmtId="0" fontId="6" fillId="27" borderId="7" xfId="0" applyFont="1" applyFill="1" applyBorder="1" applyAlignment="1">
      <alignment horizontal="center" vertical="center" wrapText="1"/>
    </xf>
    <xf numFmtId="0" fontId="6" fillId="28" borderId="7" xfId="0" applyFont="1" applyFill="1" applyBorder="1" applyAlignment="1">
      <alignment horizontal="center" vertical="center"/>
    </xf>
    <xf numFmtId="0" fontId="6" fillId="28" borderId="7" xfId="0" applyFont="1" applyFill="1" applyBorder="1" applyAlignment="1">
      <alignment horizontal="center" vertical="center" wrapText="1"/>
    </xf>
    <xf numFmtId="0" fontId="6" fillId="28" borderId="1" xfId="0" applyFont="1" applyFill="1" applyBorder="1" applyAlignment="1">
      <alignment horizontal="center" vertical="center"/>
    </xf>
    <xf numFmtId="0" fontId="6" fillId="28" borderId="1" xfId="0" applyFont="1" applyFill="1" applyBorder="1" applyAlignment="1">
      <alignment horizontal="center" vertical="center" wrapText="1"/>
    </xf>
    <xf numFmtId="0" fontId="7" fillId="27" borderId="7" xfId="0" applyFont="1" applyFill="1" applyBorder="1" applyAlignment="1">
      <alignment horizontal="center" vertical="center"/>
    </xf>
    <xf numFmtId="0" fontId="7" fillId="27" borderId="7" xfId="0" applyFont="1" applyFill="1" applyBorder="1" applyAlignment="1">
      <alignment horizontal="left" vertical="center" wrapText="1"/>
    </xf>
    <xf numFmtId="0" fontId="17" fillId="28" borderId="7" xfId="0" applyFont="1" applyFill="1" applyBorder="1" applyAlignment="1">
      <alignment horizontal="left" vertical="center"/>
    </xf>
    <xf numFmtId="0" fontId="17" fillId="28" borderId="7" xfId="0" applyFont="1" applyFill="1" applyBorder="1" applyAlignment="1">
      <alignment horizontal="center" vertical="center"/>
    </xf>
    <xf numFmtId="0" fontId="45" fillId="0" borderId="0" xfId="0" applyFont="1" applyAlignment="1">
      <alignment horizontal="left" indent="28"/>
    </xf>
    <xf numFmtId="0" fontId="47" fillId="27" borderId="7" xfId="0" applyFont="1" applyFill="1" applyBorder="1" applyAlignment="1">
      <alignment horizontal="center" vertical="center"/>
    </xf>
    <xf numFmtId="0" fontId="17" fillId="0" borderId="20" xfId="0" applyFont="1" applyFill="1" applyBorder="1" applyAlignment="1">
      <alignment vertical="center"/>
    </xf>
    <xf numFmtId="0" fontId="7" fillId="27" borderId="7" xfId="0" applyFont="1" applyFill="1" applyBorder="1" applyAlignment="1">
      <alignment horizontal="right" vertical="center"/>
    </xf>
    <xf numFmtId="0" fontId="17" fillId="0" borderId="20" xfId="0" applyFont="1" applyFill="1" applyBorder="1" applyAlignment="1">
      <alignment horizontal="left" vertical="center" indent="2"/>
    </xf>
    <xf numFmtId="0" fontId="17" fillId="0" borderId="3" xfId="0" applyFont="1" applyFill="1" applyBorder="1" applyAlignment="1">
      <alignment vertical="center"/>
    </xf>
    <xf numFmtId="0" fontId="25" fillId="26" borderId="2" xfId="0" applyFont="1" applyFill="1" applyBorder="1" applyAlignment="1">
      <alignment horizontal="center" vertical="center"/>
    </xf>
    <xf numFmtId="0" fontId="2" fillId="0" borderId="0" xfId="0" applyFont="1" applyAlignment="1"/>
    <xf numFmtId="0" fontId="17" fillId="26" borderId="21" xfId="0" applyFont="1" applyFill="1" applyBorder="1" applyAlignment="1">
      <alignment vertical="center"/>
    </xf>
    <xf numFmtId="0" fontId="17" fillId="26" borderId="20" xfId="0" applyFont="1" applyFill="1" applyBorder="1" applyAlignment="1">
      <alignment horizontal="left" vertical="center" indent="2"/>
    </xf>
    <xf numFmtId="0" fontId="17" fillId="26" borderId="20" xfId="0" applyFont="1" applyFill="1" applyBorder="1" applyAlignment="1">
      <alignment vertical="center"/>
    </xf>
    <xf numFmtId="0" fontId="17" fillId="26" borderId="2" xfId="0" applyFont="1" applyFill="1" applyBorder="1" applyAlignment="1">
      <alignment vertical="center"/>
    </xf>
    <xf numFmtId="0" fontId="17" fillId="26" borderId="3" xfId="0" applyFont="1" applyFill="1" applyBorder="1" applyAlignment="1">
      <alignment vertical="center"/>
    </xf>
    <xf numFmtId="0" fontId="48" fillId="0" borderId="0" xfId="0" applyFont="1" applyAlignment="1">
      <alignment horizontal="left" indent="28"/>
    </xf>
    <xf numFmtId="0" fontId="8" fillId="2" borderId="7" xfId="0" applyFont="1" applyFill="1" applyBorder="1" applyAlignment="1">
      <alignment horizontal="center" vertical="center"/>
    </xf>
    <xf numFmtId="0" fontId="13" fillId="10" borderId="7" xfId="0" applyFont="1" applyFill="1" applyBorder="1" applyAlignment="1">
      <alignment horizontal="center"/>
    </xf>
    <xf numFmtId="0" fontId="13" fillId="10" borderId="17" xfId="0" applyFont="1" applyFill="1" applyBorder="1" applyAlignment="1">
      <alignment horizontal="center"/>
    </xf>
    <xf numFmtId="0" fontId="14" fillId="5" borderId="18" xfId="0" applyFont="1" applyFill="1" applyBorder="1" applyAlignment="1">
      <alignment horizontal="center"/>
    </xf>
    <xf numFmtId="0" fontId="14" fillId="5" borderId="7" xfId="0" applyFont="1" applyFill="1" applyBorder="1" applyAlignment="1">
      <alignment horizontal="center"/>
    </xf>
    <xf numFmtId="0" fontId="14" fillId="5" borderId="17" xfId="0" applyFont="1" applyFill="1" applyBorder="1" applyAlignment="1">
      <alignment horizont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6" borderId="0" xfId="0" applyFont="1" applyFill="1" applyAlignment="1">
      <alignment vertical="center" wrapText="1"/>
    </xf>
    <xf numFmtId="0" fontId="8" fillId="26" borderId="0" xfId="0" applyFont="1" applyFill="1" applyAlignment="1">
      <alignment horizontal="justify" vertical="center" wrapText="1"/>
    </xf>
    <xf numFmtId="0" fontId="2" fillId="26" borderId="0" xfId="0" applyFont="1" applyFill="1" applyAlignment="1">
      <alignment horizontal="left" vertical="center" wrapText="1"/>
    </xf>
    <xf numFmtId="0" fontId="8" fillId="26" borderId="0" xfId="0" applyFont="1" applyFill="1" applyAlignment="1">
      <alignment horizontal="left" vertical="center" wrapText="1"/>
    </xf>
    <xf numFmtId="0" fontId="11" fillId="26" borderId="0" xfId="2" applyFont="1" applyFill="1" applyAlignment="1">
      <alignment horizontal="center" vertical="center" wrapText="1"/>
    </xf>
    <xf numFmtId="0" fontId="46" fillId="26" borderId="0" xfId="0" applyFont="1" applyFill="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6" fillId="10" borderId="10" xfId="0" applyFont="1" applyFill="1" applyBorder="1" applyAlignment="1">
      <alignment horizontal="center"/>
    </xf>
    <xf numFmtId="0" fontId="6" fillId="10" borderId="0" xfId="0" applyFont="1" applyFill="1" applyBorder="1" applyAlignment="1">
      <alignment horizontal="center"/>
    </xf>
    <xf numFmtId="0" fontId="6" fillId="2" borderId="10" xfId="0" applyFont="1" applyFill="1" applyBorder="1" applyAlignment="1">
      <alignment horizontal="center"/>
    </xf>
    <xf numFmtId="0" fontId="6" fillId="2" borderId="0" xfId="0" applyFont="1" applyFill="1" applyBorder="1" applyAlignment="1">
      <alignment horizontal="center"/>
    </xf>
    <xf numFmtId="0" fontId="6" fillId="3" borderId="10" xfId="0" applyFont="1" applyFill="1" applyBorder="1" applyAlignment="1">
      <alignment horizontal="center"/>
    </xf>
    <xf numFmtId="0" fontId="6" fillId="3" borderId="0" xfId="0" applyFont="1" applyFill="1" applyBorder="1" applyAlignment="1">
      <alignment horizontal="center"/>
    </xf>
    <xf numFmtId="0" fontId="5" fillId="0" borderId="0" xfId="2" applyFill="1" applyAlignment="1"/>
    <xf numFmtId="0" fontId="32" fillId="24" borderId="7" xfId="0" applyFont="1" applyFill="1" applyBorder="1" applyAlignment="1">
      <alignment horizontal="center" vertical="center"/>
    </xf>
    <xf numFmtId="0" fontId="32" fillId="24" borderId="17" xfId="0" applyFont="1" applyFill="1" applyBorder="1" applyAlignment="1">
      <alignment horizontal="center" vertical="center"/>
    </xf>
    <xf numFmtId="0" fontId="32" fillId="24" borderId="34" xfId="0" applyFont="1" applyFill="1" applyBorder="1" applyAlignment="1">
      <alignment horizontal="center" vertical="center"/>
    </xf>
    <xf numFmtId="0" fontId="32" fillId="24" borderId="18" xfId="0" applyFont="1" applyFill="1" applyBorder="1" applyAlignment="1">
      <alignment horizontal="center" vertical="center"/>
    </xf>
    <xf numFmtId="0" fontId="32" fillId="3" borderId="11"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0" borderId="0" xfId="2" applyFont="1" applyFill="1" applyAlignment="1"/>
    <xf numFmtId="0" fontId="0" fillId="0" borderId="0" xfId="0" applyFont="1" applyBorder="1" applyAlignment="1">
      <alignment vertical="center" wrapText="1"/>
    </xf>
    <xf numFmtId="0" fontId="32" fillId="16" borderId="7" xfId="0" applyFont="1" applyFill="1" applyBorder="1" applyAlignment="1">
      <alignment horizontal="center" vertical="center"/>
    </xf>
    <xf numFmtId="0" fontId="0" fillId="0" borderId="31" xfId="0" applyFont="1" applyBorder="1" applyAlignment="1">
      <alignment horizontal="left" vertical="center" wrapText="1"/>
    </xf>
    <xf numFmtId="0" fontId="32" fillId="16" borderId="10" xfId="0" applyFont="1" applyFill="1" applyBorder="1" applyAlignment="1">
      <alignment horizontal="center" vertical="center" wrapText="1"/>
    </xf>
    <xf numFmtId="0" fontId="32" fillId="16" borderId="0"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52">
    <dxf>
      <font>
        <b/>
        <i val="0"/>
        <color theme="4"/>
      </font>
    </dxf>
    <dxf>
      <font>
        <b/>
        <i val="0"/>
        <color theme="5"/>
      </font>
    </dxf>
    <dxf>
      <font>
        <b/>
        <i val="0"/>
        <color theme="4"/>
      </font>
    </dxf>
    <dxf>
      <font>
        <b/>
        <i val="0"/>
        <color theme="5"/>
      </font>
    </dxf>
    <dxf>
      <font>
        <b/>
        <i val="0"/>
        <color theme="4"/>
      </font>
    </dxf>
    <dxf>
      <font>
        <b/>
        <i val="0"/>
        <color theme="5"/>
      </font>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ont>
        <b/>
        <i val="0"/>
        <color theme="4"/>
      </font>
    </dxf>
    <dxf>
      <font>
        <b/>
        <i val="0"/>
        <color theme="5"/>
      </font>
    </dxf>
    <dxf>
      <font>
        <b/>
        <i val="0"/>
        <color theme="4"/>
      </font>
    </dxf>
    <dxf>
      <font>
        <b/>
        <i val="0"/>
        <color theme="5"/>
      </font>
    </dxf>
    <dxf>
      <font>
        <b/>
        <i val="0"/>
        <color theme="4"/>
      </font>
    </dxf>
    <dxf>
      <font>
        <b/>
        <i val="0"/>
        <color theme="5"/>
      </font>
    </dxf>
    <dxf>
      <font>
        <b/>
        <i val="0"/>
        <color theme="4"/>
      </font>
    </dxf>
    <dxf>
      <font>
        <b/>
        <i val="0"/>
        <color theme="5"/>
      </font>
    </dxf>
    <dxf>
      <font>
        <b/>
        <i val="0"/>
        <color theme="4"/>
      </font>
    </dxf>
    <dxf>
      <font>
        <b/>
        <i val="0"/>
        <color theme="5"/>
      </font>
    </dxf>
    <dxf>
      <font>
        <b/>
        <i val="0"/>
        <color theme="4"/>
      </font>
    </dxf>
    <dxf>
      <font>
        <b/>
        <i val="0"/>
        <color theme="5"/>
      </font>
    </dxf>
    <dxf>
      <font>
        <b/>
        <i val="0"/>
        <color theme="4"/>
      </font>
    </dxf>
    <dxf>
      <font>
        <b/>
        <i val="0"/>
        <color theme="5"/>
      </font>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ont>
        <b/>
        <i val="0"/>
        <color theme="4"/>
      </font>
    </dxf>
    <dxf>
      <font>
        <b/>
        <i val="0"/>
        <color theme="5"/>
      </font>
    </dxf>
    <dxf>
      <font>
        <b/>
        <i val="0"/>
        <color theme="4"/>
      </font>
    </dxf>
    <dxf>
      <font>
        <b/>
        <i val="0"/>
        <color theme="5"/>
      </font>
    </dxf>
  </dxfs>
  <tableStyles count="0" defaultTableStyle="TableStyleMedium2" defaultPivotStyle="PivotStyleLight16"/>
  <colors>
    <mruColors>
      <color rgb="FF0000FF"/>
      <color rgb="FFF4EE00"/>
      <color rgb="FF009900"/>
      <color rgb="FFA5A5A5"/>
      <color rgb="FFF4E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166688</xdr:colOff>
      <xdr:row>0</xdr:row>
      <xdr:rowOff>166687</xdr:rowOff>
    </xdr:from>
    <xdr:ext cx="2743200" cy="857250"/>
    <xdr:pic>
      <xdr:nvPicPr>
        <xdr:cNvPr id="3" name="Imagen 2"/>
        <xdr:cNvPicPr/>
      </xdr:nvPicPr>
      <xdr:blipFill>
        <a:blip xmlns:r="http://schemas.openxmlformats.org/officeDocument/2006/relationships" r:embed="rId1"/>
        <a:srcRect l="8856" t="6704" r="64822" b="87252"/>
        <a:stretch>
          <a:fillRect/>
        </a:stretch>
      </xdr:blipFill>
      <xdr:spPr>
        <a:xfrm>
          <a:off x="166688" y="166687"/>
          <a:ext cx="2743200" cy="857250"/>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226219</xdr:colOff>
      <xdr:row>0</xdr:row>
      <xdr:rowOff>214313</xdr:rowOff>
    </xdr:from>
    <xdr:ext cx="3214687" cy="988218"/>
    <xdr:pic>
      <xdr:nvPicPr>
        <xdr:cNvPr id="3" name="Imagen 2"/>
        <xdr:cNvPicPr/>
      </xdr:nvPicPr>
      <xdr:blipFill>
        <a:blip xmlns:r="http://schemas.openxmlformats.org/officeDocument/2006/relationships" r:embed="rId1"/>
        <a:srcRect l="8856" t="6704" r="64822" b="87252"/>
        <a:stretch>
          <a:fillRect/>
        </a:stretch>
      </xdr:blipFill>
      <xdr:spPr>
        <a:xfrm>
          <a:off x="226219" y="214313"/>
          <a:ext cx="3214687" cy="988218"/>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114299</xdr:colOff>
      <xdr:row>1</xdr:row>
      <xdr:rowOff>0</xdr:rowOff>
    </xdr:from>
    <xdr:ext cx="2676525" cy="838200"/>
    <xdr:pic>
      <xdr:nvPicPr>
        <xdr:cNvPr id="3" name="Imagen 2"/>
        <xdr:cNvPicPr/>
      </xdr:nvPicPr>
      <xdr:blipFill>
        <a:blip xmlns:r="http://schemas.openxmlformats.org/officeDocument/2006/relationships" r:embed="rId1"/>
        <a:srcRect l="8856" t="6704" r="64822" b="87252"/>
        <a:stretch>
          <a:fillRect/>
        </a:stretch>
      </xdr:blipFill>
      <xdr:spPr>
        <a:xfrm>
          <a:off x="1924049" y="228600"/>
          <a:ext cx="2676525" cy="838200"/>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theme/theme1.xml><?xml version="1.0" encoding="utf-8"?>
<a:theme xmlns:a="http://schemas.openxmlformats.org/drawingml/2006/main" name="Tema de Office">
  <a:themeElements>
    <a:clrScheme name="4T">
      <a:dk1>
        <a:sysClr val="windowText" lastClr="000000"/>
      </a:dk1>
      <a:lt1>
        <a:sysClr val="window" lastClr="FFFFFF"/>
      </a:lt1>
      <a:dk2>
        <a:srgbClr val="621132"/>
      </a:dk2>
      <a:lt2>
        <a:srgbClr val="D4C19C"/>
      </a:lt2>
      <a:accent1>
        <a:srgbClr val="285C4D"/>
      </a:accent1>
      <a:accent2>
        <a:srgbClr val="9D2449"/>
      </a:accent2>
      <a:accent3>
        <a:srgbClr val="13322B"/>
      </a:accent3>
      <a:accent4>
        <a:srgbClr val="4E232E"/>
      </a:accent4>
      <a:accent5>
        <a:srgbClr val="D4C19C"/>
      </a:accent5>
      <a:accent6>
        <a:srgbClr val="56242A"/>
      </a:accent6>
      <a:hlink>
        <a:srgbClr val="997200"/>
      </a:hlink>
      <a:folHlink>
        <a:srgbClr val="0033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ba.salud.gob.mx/SSASICUENTA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567"/>
  <sheetViews>
    <sheetView zoomScale="80" zoomScaleNormal="80" workbookViewId="0">
      <pane xSplit="5" ySplit="4" topLeftCell="U5" activePane="bottomRight" state="frozen"/>
      <selection pane="topRight" activeCell="E1" sqref="E1"/>
      <selection pane="bottomLeft" activeCell="A5" sqref="A5"/>
      <selection pane="bottomRight" activeCell="U4" sqref="U4"/>
    </sheetView>
  </sheetViews>
  <sheetFormatPr baseColWidth="10" defaultRowHeight="18" x14ac:dyDescent="0.35"/>
  <cols>
    <col min="1" max="1" width="13" style="6" customWidth="1"/>
    <col min="2" max="2" width="44.85546875" style="6" bestFit="1" customWidth="1"/>
    <col min="3" max="3" width="6.140625" style="18" bestFit="1" customWidth="1"/>
    <col min="4" max="4" width="15.140625" style="6" bestFit="1" customWidth="1"/>
    <col min="5" max="5" width="63.140625" style="6" customWidth="1"/>
    <col min="6" max="6" width="14.5703125" style="6" bestFit="1" customWidth="1"/>
    <col min="7" max="7" width="15.7109375" style="6" bestFit="1" customWidth="1"/>
    <col min="8" max="8" width="14.28515625" style="6" bestFit="1" customWidth="1"/>
    <col min="9" max="9" width="16.7109375" style="6" bestFit="1" customWidth="1"/>
    <col min="10" max="10" width="16" style="6" bestFit="1" customWidth="1"/>
    <col min="11" max="11" width="14" style="6" bestFit="1" customWidth="1"/>
    <col min="12" max="12" width="16.7109375" style="6" bestFit="1" customWidth="1"/>
    <col min="13" max="13" width="14.5703125" style="6" bestFit="1" customWidth="1"/>
    <col min="14" max="16" width="14.7109375" style="6" bestFit="1" customWidth="1"/>
    <col min="17" max="17" width="16.140625" style="6" bestFit="1" customWidth="1"/>
    <col min="18" max="18" width="14.42578125" style="6" bestFit="1" customWidth="1"/>
    <col min="19" max="19" width="16.140625" style="6" bestFit="1" customWidth="1"/>
    <col min="20" max="20" width="36.28515625" style="6" bestFit="1" customWidth="1"/>
    <col min="21" max="21" width="11.42578125" style="6"/>
    <col min="22" max="22" width="15.28515625" style="6" customWidth="1"/>
    <col min="23" max="23" width="13.140625" style="6" bestFit="1" customWidth="1"/>
    <col min="24" max="24" width="14.7109375" style="6" customWidth="1"/>
    <col min="25" max="25" width="12" style="6" bestFit="1" customWidth="1"/>
    <col min="26" max="27" width="11.42578125" style="6"/>
    <col min="28" max="28" width="14.28515625" style="6" bestFit="1" customWidth="1"/>
    <col min="29" max="16367" width="11.42578125" style="6"/>
    <col min="16368" max="16368" width="14.28515625" style="6" bestFit="1" customWidth="1"/>
    <col min="16369" max="16384" width="11.42578125" style="6"/>
  </cols>
  <sheetData>
    <row r="1" spans="1:25" x14ac:dyDescent="0.35">
      <c r="A1" s="7" t="s">
        <v>1716</v>
      </c>
      <c r="B1" s="7"/>
    </row>
    <row r="2" spans="1:25" x14ac:dyDescent="0.35">
      <c r="A2" s="7" t="s">
        <v>284</v>
      </c>
      <c r="B2" s="7"/>
      <c r="V2" s="7" t="s">
        <v>329</v>
      </c>
    </row>
    <row r="3" spans="1:25" x14ac:dyDescent="0.35">
      <c r="A3" s="140"/>
      <c r="B3" s="141"/>
      <c r="F3" s="320" t="s">
        <v>285</v>
      </c>
      <c r="G3" s="320"/>
      <c r="H3" s="320"/>
      <c r="I3" s="320"/>
      <c r="J3" s="320"/>
      <c r="K3" s="321"/>
      <c r="L3" s="56"/>
      <c r="M3" s="322" t="s">
        <v>323</v>
      </c>
      <c r="N3" s="323"/>
      <c r="O3" s="323"/>
      <c r="P3" s="323"/>
      <c r="Q3" s="323"/>
      <c r="R3" s="324"/>
      <c r="S3" s="58"/>
      <c r="T3" s="60" t="s">
        <v>324</v>
      </c>
    </row>
    <row r="4" spans="1:25" s="1" customFormat="1" ht="30" x14ac:dyDescent="0.3">
      <c r="A4" s="48" t="s">
        <v>287</v>
      </c>
      <c r="B4" s="48" t="s">
        <v>334</v>
      </c>
      <c r="C4" s="48" t="s">
        <v>279</v>
      </c>
      <c r="D4" s="4" t="s">
        <v>288</v>
      </c>
      <c r="E4" s="4" t="s">
        <v>289</v>
      </c>
      <c r="F4" s="49">
        <v>1</v>
      </c>
      <c r="G4" s="49">
        <v>2</v>
      </c>
      <c r="H4" s="49">
        <v>3</v>
      </c>
      <c r="I4" s="49">
        <v>4</v>
      </c>
      <c r="J4" s="49">
        <v>5</v>
      </c>
      <c r="K4" s="54">
        <v>8</v>
      </c>
      <c r="L4" s="57" t="s">
        <v>286</v>
      </c>
      <c r="M4" s="55">
        <v>1</v>
      </c>
      <c r="N4" s="12">
        <v>2</v>
      </c>
      <c r="O4" s="12">
        <v>3</v>
      </c>
      <c r="P4" s="12">
        <v>4</v>
      </c>
      <c r="Q4" s="12">
        <v>5</v>
      </c>
      <c r="R4" s="59">
        <v>8</v>
      </c>
      <c r="S4" s="61" t="s">
        <v>286</v>
      </c>
      <c r="T4" s="55" t="s">
        <v>117</v>
      </c>
      <c r="V4" s="31" t="s">
        <v>325</v>
      </c>
      <c r="W4" s="31" t="s">
        <v>326</v>
      </c>
      <c r="X4" s="31" t="s">
        <v>327</v>
      </c>
      <c r="Y4" s="31" t="s">
        <v>276</v>
      </c>
    </row>
    <row r="5" spans="1:25" s="1" customFormat="1" ht="15" x14ac:dyDescent="0.3">
      <c r="A5" s="19"/>
      <c r="B5" s="19" t="s">
        <v>335</v>
      </c>
      <c r="C5" s="20">
        <v>100</v>
      </c>
      <c r="D5" s="19">
        <v>9998</v>
      </c>
      <c r="E5" s="19" t="s">
        <v>291</v>
      </c>
      <c r="F5" s="21">
        <v>615</v>
      </c>
      <c r="G5" s="21">
        <v>0</v>
      </c>
      <c r="H5" s="21">
        <v>0</v>
      </c>
      <c r="I5" s="21">
        <v>107176.83</v>
      </c>
      <c r="J5" s="21">
        <v>0</v>
      </c>
      <c r="K5" s="21">
        <v>0</v>
      </c>
      <c r="L5" s="21">
        <f>SUM(F5:K5)</f>
        <v>107791.83</v>
      </c>
      <c r="M5" s="21">
        <f>SUMIFS('XX.CVEPRES-2023'!$Y$2:$Y$1048576,'XX.CVEPRES-2023'!$D$2:$D$1048576,'Base Maestra'!$A5,'XX.CVEPRES-2023'!$F$2:$F$1048576,'Base Maestra'!M$4,'XX.CVEPRES-2023'!$E$2:$E$1048576,'Base Maestra'!$T$4)</f>
        <v>0</v>
      </c>
      <c r="N5" s="21">
        <f>SUMIFS('XX.CVEPRES-2023'!$Y$2:$Y$1048576,'XX.CVEPRES-2023'!$D$2:$D$1048576,'Base Maestra'!$A5,'XX.CVEPRES-2023'!$F$2:$F$1048576,'Base Maestra'!N$4,'XX.CVEPRES-2023'!$E$2:$E$1048576,'Base Maestra'!$T$4)</f>
        <v>0</v>
      </c>
      <c r="O5" s="21">
        <f>SUMIFS('XX.CVEPRES-2023'!$Y$2:$Y$1048576,'XX.CVEPRES-2023'!$D$2:$D$1048576,'Base Maestra'!$A5,'XX.CVEPRES-2023'!$F$2:$F$1048576,'Base Maestra'!O$4,'XX.CVEPRES-2023'!$E$2:$E$1048576,'Base Maestra'!$T$4)</f>
        <v>0</v>
      </c>
      <c r="P5" s="21">
        <f>SUMIFS('XX.CVEPRES-2023'!$Y$2:$Y$1048576,'XX.CVEPRES-2023'!$D$2:$D$1048576,'Base Maestra'!$A5,'XX.CVEPRES-2023'!$F$2:$F$1048576,'Base Maestra'!P$4,'XX.CVEPRES-2023'!$E$2:$E$1048576,'Base Maestra'!$T$4)</f>
        <v>0</v>
      </c>
      <c r="Q5" s="21">
        <f>SUMIFS('XX.CVEPRES-2023'!$Y$2:$Y$1048576,'XX.CVEPRES-2023'!$D$2:$D$1048576,'Base Maestra'!$A5,'XX.CVEPRES-2023'!$F$2:$F$1048576,'Base Maestra'!Q$4,'XX.CVEPRES-2023'!$E$2:$E$1048576,'Base Maestra'!$T$4)</f>
        <v>0</v>
      </c>
      <c r="R5" s="21">
        <f>SUMIFS('XX.CVEPRES-2023'!$Y$2:$Y$1048576,'XX.CVEPRES-2023'!$D$2:$D$1048576,'Base Maestra'!$A5,'XX.CVEPRES-2023'!$F$2:$F$1048576,'Base Maestra'!R$4,'XX.CVEPRES-2023'!$E$2:$E$1048576,'Base Maestra'!$T$4)</f>
        <v>0</v>
      </c>
      <c r="S5" s="21">
        <f>SUM(M5:R5)</f>
        <v>0</v>
      </c>
      <c r="V5" s="30">
        <v>0</v>
      </c>
      <c r="W5" s="30">
        <v>0</v>
      </c>
      <c r="X5" s="30">
        <v>1</v>
      </c>
      <c r="Y5" s="30">
        <v>100</v>
      </c>
    </row>
    <row r="6" spans="1:25" s="1" customFormat="1" ht="15" x14ac:dyDescent="0.3">
      <c r="A6" s="22"/>
      <c r="B6" s="19" t="s">
        <v>335</v>
      </c>
      <c r="C6" s="23">
        <v>111</v>
      </c>
      <c r="D6" s="22">
        <v>9998</v>
      </c>
      <c r="E6" s="22" t="s">
        <v>292</v>
      </c>
      <c r="F6" s="21">
        <v>0</v>
      </c>
      <c r="G6" s="21">
        <v>0</v>
      </c>
      <c r="H6" s="21">
        <v>0</v>
      </c>
      <c r="I6" s="21">
        <v>86321.89999999998</v>
      </c>
      <c r="J6" s="21">
        <v>0</v>
      </c>
      <c r="K6" s="21">
        <v>0</v>
      </c>
      <c r="L6" s="24">
        <f t="shared" ref="L6:L68" si="0">SUM(F6:K6)</f>
        <v>86321.89999999998</v>
      </c>
      <c r="M6" s="21">
        <f>SUMIFS('XX.CVEPRES-2023'!$Y$2:$Y$1048576,'XX.CVEPRES-2023'!$D$2:$D$1048576,'Base Maestra'!$A6,'XX.CVEPRES-2023'!$F$2:$F$1048576,'Base Maestra'!M$4,'XX.CVEPRES-2023'!$E$2:$E$1048576,'Base Maestra'!$T$4)</f>
        <v>0</v>
      </c>
      <c r="N6" s="21">
        <f>SUMIFS('XX.CVEPRES-2023'!$Y$2:$Y$1048576,'XX.CVEPRES-2023'!$D$2:$D$1048576,'Base Maestra'!$A6,'XX.CVEPRES-2023'!$F$2:$F$1048576,'Base Maestra'!N$4,'XX.CVEPRES-2023'!$E$2:$E$1048576,'Base Maestra'!$T$4)</f>
        <v>0</v>
      </c>
      <c r="O6" s="21">
        <f>SUMIFS('XX.CVEPRES-2023'!$Y$2:$Y$1048576,'XX.CVEPRES-2023'!$D$2:$D$1048576,'Base Maestra'!$A6,'XX.CVEPRES-2023'!$F$2:$F$1048576,'Base Maestra'!O$4,'XX.CVEPRES-2023'!$E$2:$E$1048576,'Base Maestra'!$T$4)</f>
        <v>0</v>
      </c>
      <c r="P6" s="21">
        <f>SUMIFS('XX.CVEPRES-2023'!$Y$2:$Y$1048576,'XX.CVEPRES-2023'!$D$2:$D$1048576,'Base Maestra'!$A6,'XX.CVEPRES-2023'!$F$2:$F$1048576,'Base Maestra'!P$4,'XX.CVEPRES-2023'!$E$2:$E$1048576,'Base Maestra'!$T$4)</f>
        <v>0</v>
      </c>
      <c r="Q6" s="21">
        <f>SUMIFS('XX.CVEPRES-2023'!$Y$2:$Y$1048576,'XX.CVEPRES-2023'!$D$2:$D$1048576,'Base Maestra'!$A6,'XX.CVEPRES-2023'!$F$2:$F$1048576,'Base Maestra'!Q$4,'XX.CVEPRES-2023'!$E$2:$E$1048576,'Base Maestra'!$T$4)</f>
        <v>0</v>
      </c>
      <c r="R6" s="21">
        <f>SUMIFS('XX.CVEPRES-2023'!$Y$2:$Y$1048576,'XX.CVEPRES-2023'!$D$2:$D$1048576,'Base Maestra'!$A6,'XX.CVEPRES-2023'!$F$2:$F$1048576,'Base Maestra'!R$4,'XX.CVEPRES-2023'!$E$2:$E$1048576,'Base Maestra'!$T$4)</f>
        <v>0</v>
      </c>
      <c r="S6" s="21">
        <f t="shared" ref="S6:S66" si="1">SUM(M6:R6)</f>
        <v>0</v>
      </c>
      <c r="V6" s="29">
        <v>1</v>
      </c>
      <c r="W6" s="29">
        <v>0.05</v>
      </c>
      <c r="X6" s="29">
        <v>0.95</v>
      </c>
      <c r="Y6" s="29">
        <v>95</v>
      </c>
    </row>
    <row r="7" spans="1:25" s="1" customFormat="1" ht="15" x14ac:dyDescent="0.3">
      <c r="A7" s="22"/>
      <c r="B7" s="19" t="s">
        <v>335</v>
      </c>
      <c r="C7" s="23">
        <v>112</v>
      </c>
      <c r="D7" s="22" t="s">
        <v>293</v>
      </c>
      <c r="E7" s="22" t="s">
        <v>294</v>
      </c>
      <c r="F7" s="21">
        <v>0</v>
      </c>
      <c r="G7" s="21">
        <v>0</v>
      </c>
      <c r="H7" s="21">
        <v>0</v>
      </c>
      <c r="I7" s="21">
        <v>63365.509999999995</v>
      </c>
      <c r="J7" s="21">
        <v>0</v>
      </c>
      <c r="K7" s="21">
        <v>0</v>
      </c>
      <c r="L7" s="24">
        <f t="shared" si="0"/>
        <v>63365.509999999995</v>
      </c>
      <c r="M7" s="21">
        <f>SUMIFS('XX.CVEPRES-2023'!$Y$2:$Y$1048576,'XX.CVEPRES-2023'!$D$2:$D$1048576,'Base Maestra'!$A7,'XX.CVEPRES-2023'!$F$2:$F$1048576,'Base Maestra'!M$4,'XX.CVEPRES-2023'!$E$2:$E$1048576,'Base Maestra'!$T$4)</f>
        <v>0</v>
      </c>
      <c r="N7" s="21">
        <f>SUMIFS('XX.CVEPRES-2023'!$Y$2:$Y$1048576,'XX.CVEPRES-2023'!$D$2:$D$1048576,'Base Maestra'!$A7,'XX.CVEPRES-2023'!$F$2:$F$1048576,'Base Maestra'!N$4,'XX.CVEPRES-2023'!$E$2:$E$1048576,'Base Maestra'!$T$4)</f>
        <v>0</v>
      </c>
      <c r="O7" s="21">
        <f>SUMIFS('XX.CVEPRES-2023'!$Y$2:$Y$1048576,'XX.CVEPRES-2023'!$D$2:$D$1048576,'Base Maestra'!$A7,'XX.CVEPRES-2023'!$F$2:$F$1048576,'Base Maestra'!O$4,'XX.CVEPRES-2023'!$E$2:$E$1048576,'Base Maestra'!$T$4)</f>
        <v>0</v>
      </c>
      <c r="P7" s="21">
        <f>SUMIFS('XX.CVEPRES-2023'!$Y$2:$Y$1048576,'XX.CVEPRES-2023'!$D$2:$D$1048576,'Base Maestra'!$A7,'XX.CVEPRES-2023'!$F$2:$F$1048576,'Base Maestra'!P$4,'XX.CVEPRES-2023'!$E$2:$E$1048576,'Base Maestra'!$T$4)</f>
        <v>0</v>
      </c>
      <c r="Q7" s="21">
        <f>SUMIFS('XX.CVEPRES-2023'!$Y$2:$Y$1048576,'XX.CVEPRES-2023'!$D$2:$D$1048576,'Base Maestra'!$A7,'XX.CVEPRES-2023'!$F$2:$F$1048576,'Base Maestra'!Q$4,'XX.CVEPRES-2023'!$E$2:$E$1048576,'Base Maestra'!$T$4)</f>
        <v>0</v>
      </c>
      <c r="R7" s="21">
        <f>SUMIFS('XX.CVEPRES-2023'!$Y$2:$Y$1048576,'XX.CVEPRES-2023'!$D$2:$D$1048576,'Base Maestra'!$A7,'XX.CVEPRES-2023'!$F$2:$F$1048576,'Base Maestra'!R$4,'XX.CVEPRES-2023'!$E$2:$E$1048576,'Base Maestra'!$T$4)</f>
        <v>0</v>
      </c>
      <c r="S7" s="21">
        <f t="shared" si="1"/>
        <v>0</v>
      </c>
      <c r="V7" s="29">
        <v>2</v>
      </c>
      <c r="W7" s="29">
        <v>0.1</v>
      </c>
      <c r="X7" s="29">
        <v>0.9</v>
      </c>
      <c r="Y7" s="29">
        <v>90</v>
      </c>
    </row>
    <row r="8" spans="1:25" s="1" customFormat="1" ht="15" x14ac:dyDescent="0.3">
      <c r="A8" s="22"/>
      <c r="B8" s="19" t="s">
        <v>335</v>
      </c>
      <c r="C8" s="23">
        <v>114</v>
      </c>
      <c r="D8" s="22" t="s">
        <v>295</v>
      </c>
      <c r="E8" s="22" t="s">
        <v>296</v>
      </c>
      <c r="F8" s="21">
        <v>0</v>
      </c>
      <c r="G8" s="21">
        <v>0</v>
      </c>
      <c r="H8" s="21">
        <v>0</v>
      </c>
      <c r="I8" s="21">
        <v>5916.6399999999994</v>
      </c>
      <c r="J8" s="21">
        <v>0</v>
      </c>
      <c r="K8" s="21">
        <v>0</v>
      </c>
      <c r="L8" s="24">
        <f t="shared" si="0"/>
        <v>5916.6399999999994</v>
      </c>
      <c r="M8" s="21">
        <f>SUMIFS('XX.CVEPRES-2023'!$Y$2:$Y$1048576,'XX.CVEPRES-2023'!$D$2:$D$1048576,'Base Maestra'!$A8,'XX.CVEPRES-2023'!$F$2:$F$1048576,'Base Maestra'!M$4,'XX.CVEPRES-2023'!$E$2:$E$1048576,'Base Maestra'!$T$4)</f>
        <v>0</v>
      </c>
      <c r="N8" s="21">
        <f>SUMIFS('XX.CVEPRES-2023'!$Y$2:$Y$1048576,'XX.CVEPRES-2023'!$D$2:$D$1048576,'Base Maestra'!$A8,'XX.CVEPRES-2023'!$F$2:$F$1048576,'Base Maestra'!N$4,'XX.CVEPRES-2023'!$E$2:$E$1048576,'Base Maestra'!$T$4)</f>
        <v>0</v>
      </c>
      <c r="O8" s="21">
        <f>SUMIFS('XX.CVEPRES-2023'!$Y$2:$Y$1048576,'XX.CVEPRES-2023'!$D$2:$D$1048576,'Base Maestra'!$A8,'XX.CVEPRES-2023'!$F$2:$F$1048576,'Base Maestra'!O$4,'XX.CVEPRES-2023'!$E$2:$E$1048576,'Base Maestra'!$T$4)</f>
        <v>0</v>
      </c>
      <c r="P8" s="21">
        <f>SUMIFS('XX.CVEPRES-2023'!$Y$2:$Y$1048576,'XX.CVEPRES-2023'!$D$2:$D$1048576,'Base Maestra'!$A8,'XX.CVEPRES-2023'!$F$2:$F$1048576,'Base Maestra'!P$4,'XX.CVEPRES-2023'!$E$2:$E$1048576,'Base Maestra'!$T$4)</f>
        <v>0</v>
      </c>
      <c r="Q8" s="21">
        <f>SUMIFS('XX.CVEPRES-2023'!$Y$2:$Y$1048576,'XX.CVEPRES-2023'!$D$2:$D$1048576,'Base Maestra'!$A8,'XX.CVEPRES-2023'!$F$2:$F$1048576,'Base Maestra'!Q$4,'XX.CVEPRES-2023'!$E$2:$E$1048576,'Base Maestra'!$T$4)</f>
        <v>0</v>
      </c>
      <c r="R8" s="21">
        <f>SUMIFS('XX.CVEPRES-2023'!$Y$2:$Y$1048576,'XX.CVEPRES-2023'!$D$2:$D$1048576,'Base Maestra'!$A8,'XX.CVEPRES-2023'!$F$2:$F$1048576,'Base Maestra'!R$4,'XX.CVEPRES-2023'!$E$2:$E$1048576,'Base Maestra'!$T$4)</f>
        <v>0</v>
      </c>
      <c r="S8" s="21">
        <f t="shared" si="1"/>
        <v>0</v>
      </c>
      <c r="V8" s="29">
        <v>3</v>
      </c>
      <c r="W8" s="29">
        <v>0.15</v>
      </c>
      <c r="X8" s="29">
        <v>0.85</v>
      </c>
      <c r="Y8" s="29">
        <v>85</v>
      </c>
    </row>
    <row r="9" spans="1:25" s="1" customFormat="1" ht="15" x14ac:dyDescent="0.3">
      <c r="A9" s="22"/>
      <c r="B9" s="19" t="s">
        <v>335</v>
      </c>
      <c r="C9" s="23">
        <v>160</v>
      </c>
      <c r="D9" s="22" t="s">
        <v>297</v>
      </c>
      <c r="E9" s="22" t="s">
        <v>298</v>
      </c>
      <c r="F9" s="21">
        <v>0</v>
      </c>
      <c r="G9" s="21">
        <v>1308976.929999999</v>
      </c>
      <c r="H9" s="21">
        <v>378.24</v>
      </c>
      <c r="I9" s="21">
        <v>7380.4</v>
      </c>
      <c r="J9" s="21">
        <v>60587.83</v>
      </c>
      <c r="K9" s="21">
        <v>0</v>
      </c>
      <c r="L9" s="24">
        <f t="shared" si="0"/>
        <v>1377323.399999999</v>
      </c>
      <c r="M9" s="21">
        <f>SUMIFS('XX.CVEPRES-2023'!$Y$2:$Y$1048576,'XX.CVEPRES-2023'!$D$2:$D$1048576,'Base Maestra'!$A9,'XX.CVEPRES-2023'!$F$2:$F$1048576,'Base Maestra'!M$4,'XX.CVEPRES-2023'!$E$2:$E$1048576,'Base Maestra'!$T$4)</f>
        <v>0</v>
      </c>
      <c r="N9" s="21">
        <f>SUMIFS('XX.CVEPRES-2023'!$Y$2:$Y$1048576,'XX.CVEPRES-2023'!$D$2:$D$1048576,'Base Maestra'!$A9,'XX.CVEPRES-2023'!$F$2:$F$1048576,'Base Maestra'!N$4,'XX.CVEPRES-2023'!$E$2:$E$1048576,'Base Maestra'!$T$4)</f>
        <v>0</v>
      </c>
      <c r="O9" s="21">
        <f>SUMIFS('XX.CVEPRES-2023'!$Y$2:$Y$1048576,'XX.CVEPRES-2023'!$D$2:$D$1048576,'Base Maestra'!$A9,'XX.CVEPRES-2023'!$F$2:$F$1048576,'Base Maestra'!O$4,'XX.CVEPRES-2023'!$E$2:$E$1048576,'Base Maestra'!$T$4)</f>
        <v>0</v>
      </c>
      <c r="P9" s="21">
        <f>SUMIFS('XX.CVEPRES-2023'!$Y$2:$Y$1048576,'XX.CVEPRES-2023'!$D$2:$D$1048576,'Base Maestra'!$A9,'XX.CVEPRES-2023'!$F$2:$F$1048576,'Base Maestra'!P$4,'XX.CVEPRES-2023'!$E$2:$E$1048576,'Base Maestra'!$T$4)</f>
        <v>0</v>
      </c>
      <c r="Q9" s="21">
        <f>SUMIFS('XX.CVEPRES-2023'!$Y$2:$Y$1048576,'XX.CVEPRES-2023'!$D$2:$D$1048576,'Base Maestra'!$A9,'XX.CVEPRES-2023'!$F$2:$F$1048576,'Base Maestra'!Q$4,'XX.CVEPRES-2023'!$E$2:$E$1048576,'Base Maestra'!$T$4)</f>
        <v>0</v>
      </c>
      <c r="R9" s="21">
        <f>SUMIFS('XX.CVEPRES-2023'!$Y$2:$Y$1048576,'XX.CVEPRES-2023'!$D$2:$D$1048576,'Base Maestra'!$A9,'XX.CVEPRES-2023'!$F$2:$F$1048576,'Base Maestra'!R$4,'XX.CVEPRES-2023'!$E$2:$E$1048576,'Base Maestra'!$T$4)</f>
        <v>0</v>
      </c>
      <c r="S9" s="21">
        <f t="shared" si="1"/>
        <v>0</v>
      </c>
      <c r="V9" s="29">
        <v>4</v>
      </c>
      <c r="W9" s="29">
        <v>0.2</v>
      </c>
      <c r="X9" s="29">
        <v>0.8</v>
      </c>
      <c r="Y9" s="29">
        <v>80</v>
      </c>
    </row>
    <row r="10" spans="1:25" s="1" customFormat="1" ht="15" x14ac:dyDescent="0.3">
      <c r="A10" s="22"/>
      <c r="B10" s="19" t="s">
        <v>335</v>
      </c>
      <c r="C10" s="23">
        <v>170</v>
      </c>
      <c r="D10" s="22" t="s">
        <v>299</v>
      </c>
      <c r="E10" s="22" t="s">
        <v>300</v>
      </c>
      <c r="F10" s="21">
        <v>0</v>
      </c>
      <c r="G10" s="21">
        <v>0</v>
      </c>
      <c r="H10" s="21">
        <v>0</v>
      </c>
      <c r="I10" s="21">
        <v>39988.369999999988</v>
      </c>
      <c r="J10" s="21">
        <v>0</v>
      </c>
      <c r="K10" s="21">
        <v>0</v>
      </c>
      <c r="L10" s="24">
        <f t="shared" si="0"/>
        <v>39988.369999999988</v>
      </c>
      <c r="M10" s="21">
        <f>SUMIFS('XX.CVEPRES-2023'!$Y$2:$Y$1048576,'XX.CVEPRES-2023'!$D$2:$D$1048576,'Base Maestra'!$A10,'XX.CVEPRES-2023'!$F$2:$F$1048576,'Base Maestra'!M$4,'XX.CVEPRES-2023'!$E$2:$E$1048576,'Base Maestra'!$T$4)</f>
        <v>0</v>
      </c>
      <c r="N10" s="21">
        <f>SUMIFS('XX.CVEPRES-2023'!$Y$2:$Y$1048576,'XX.CVEPRES-2023'!$D$2:$D$1048576,'Base Maestra'!$A10,'XX.CVEPRES-2023'!$F$2:$F$1048576,'Base Maestra'!N$4,'XX.CVEPRES-2023'!$E$2:$E$1048576,'Base Maestra'!$T$4)</f>
        <v>0</v>
      </c>
      <c r="O10" s="21">
        <f>SUMIFS('XX.CVEPRES-2023'!$Y$2:$Y$1048576,'XX.CVEPRES-2023'!$D$2:$D$1048576,'Base Maestra'!$A10,'XX.CVEPRES-2023'!$F$2:$F$1048576,'Base Maestra'!O$4,'XX.CVEPRES-2023'!$E$2:$E$1048576,'Base Maestra'!$T$4)</f>
        <v>0</v>
      </c>
      <c r="P10" s="21">
        <f>SUMIFS('XX.CVEPRES-2023'!$Y$2:$Y$1048576,'XX.CVEPRES-2023'!$D$2:$D$1048576,'Base Maestra'!$A10,'XX.CVEPRES-2023'!$F$2:$F$1048576,'Base Maestra'!P$4,'XX.CVEPRES-2023'!$E$2:$E$1048576,'Base Maestra'!$T$4)</f>
        <v>0</v>
      </c>
      <c r="Q10" s="21">
        <f>SUMIFS('XX.CVEPRES-2023'!$Y$2:$Y$1048576,'XX.CVEPRES-2023'!$D$2:$D$1048576,'Base Maestra'!$A10,'XX.CVEPRES-2023'!$F$2:$F$1048576,'Base Maestra'!Q$4,'XX.CVEPRES-2023'!$E$2:$E$1048576,'Base Maestra'!$T$4)</f>
        <v>0</v>
      </c>
      <c r="R10" s="21">
        <f>SUMIFS('XX.CVEPRES-2023'!$Y$2:$Y$1048576,'XX.CVEPRES-2023'!$D$2:$D$1048576,'Base Maestra'!$A10,'XX.CVEPRES-2023'!$F$2:$F$1048576,'Base Maestra'!R$4,'XX.CVEPRES-2023'!$E$2:$E$1048576,'Base Maestra'!$T$4)</f>
        <v>0</v>
      </c>
      <c r="S10" s="21">
        <f t="shared" si="1"/>
        <v>0</v>
      </c>
      <c r="V10" s="29">
        <v>5</v>
      </c>
      <c r="W10" s="29">
        <v>0.25</v>
      </c>
      <c r="X10" s="29">
        <v>0.75</v>
      </c>
      <c r="Y10" s="29">
        <v>75</v>
      </c>
    </row>
    <row r="11" spans="1:25" s="1" customFormat="1" ht="15" x14ac:dyDescent="0.3">
      <c r="A11" s="22"/>
      <c r="B11" s="19" t="s">
        <v>335</v>
      </c>
      <c r="C11" s="23">
        <v>171</v>
      </c>
      <c r="D11" s="22" t="s">
        <v>301</v>
      </c>
      <c r="E11" s="22" t="s">
        <v>302</v>
      </c>
      <c r="F11" s="21">
        <v>0</v>
      </c>
      <c r="G11" s="21">
        <v>0</v>
      </c>
      <c r="H11" s="21">
        <v>0</v>
      </c>
      <c r="I11" s="21">
        <v>32699.279999999999</v>
      </c>
      <c r="J11" s="21">
        <v>0</v>
      </c>
      <c r="K11" s="21">
        <v>0</v>
      </c>
      <c r="L11" s="24">
        <f t="shared" si="0"/>
        <v>32699.279999999999</v>
      </c>
      <c r="M11" s="21">
        <f>SUMIFS('XX.CVEPRES-2023'!$Y$2:$Y$1048576,'XX.CVEPRES-2023'!$D$2:$D$1048576,'Base Maestra'!$A11,'XX.CVEPRES-2023'!$F$2:$F$1048576,'Base Maestra'!M$4,'XX.CVEPRES-2023'!$E$2:$E$1048576,'Base Maestra'!$T$4)</f>
        <v>0</v>
      </c>
      <c r="N11" s="21">
        <f>SUMIFS('XX.CVEPRES-2023'!$Y$2:$Y$1048576,'XX.CVEPRES-2023'!$D$2:$D$1048576,'Base Maestra'!$A11,'XX.CVEPRES-2023'!$F$2:$F$1048576,'Base Maestra'!N$4,'XX.CVEPRES-2023'!$E$2:$E$1048576,'Base Maestra'!$T$4)</f>
        <v>0</v>
      </c>
      <c r="O11" s="21">
        <f>SUMIFS('XX.CVEPRES-2023'!$Y$2:$Y$1048576,'XX.CVEPRES-2023'!$D$2:$D$1048576,'Base Maestra'!$A11,'XX.CVEPRES-2023'!$F$2:$F$1048576,'Base Maestra'!O$4,'XX.CVEPRES-2023'!$E$2:$E$1048576,'Base Maestra'!$T$4)</f>
        <v>0</v>
      </c>
      <c r="P11" s="21">
        <f>SUMIFS('XX.CVEPRES-2023'!$Y$2:$Y$1048576,'XX.CVEPRES-2023'!$D$2:$D$1048576,'Base Maestra'!$A11,'XX.CVEPRES-2023'!$F$2:$F$1048576,'Base Maestra'!P$4,'XX.CVEPRES-2023'!$E$2:$E$1048576,'Base Maestra'!$T$4)</f>
        <v>0</v>
      </c>
      <c r="Q11" s="21">
        <f>SUMIFS('XX.CVEPRES-2023'!$Y$2:$Y$1048576,'XX.CVEPRES-2023'!$D$2:$D$1048576,'Base Maestra'!$A11,'XX.CVEPRES-2023'!$F$2:$F$1048576,'Base Maestra'!Q$4,'XX.CVEPRES-2023'!$E$2:$E$1048576,'Base Maestra'!$T$4)</f>
        <v>0</v>
      </c>
      <c r="R11" s="21">
        <f>SUMIFS('XX.CVEPRES-2023'!$Y$2:$Y$1048576,'XX.CVEPRES-2023'!$D$2:$D$1048576,'Base Maestra'!$A11,'XX.CVEPRES-2023'!$F$2:$F$1048576,'Base Maestra'!R$4,'XX.CVEPRES-2023'!$E$2:$E$1048576,'Base Maestra'!$T$4)</f>
        <v>0</v>
      </c>
      <c r="S11" s="21">
        <f t="shared" si="1"/>
        <v>0</v>
      </c>
      <c r="V11" s="29">
        <v>6</v>
      </c>
      <c r="W11" s="29">
        <v>0.3</v>
      </c>
      <c r="X11" s="29">
        <v>0.7</v>
      </c>
      <c r="Y11" s="29">
        <v>70</v>
      </c>
    </row>
    <row r="12" spans="1:25" s="1" customFormat="1" ht="15" x14ac:dyDescent="0.3">
      <c r="A12" s="22"/>
      <c r="B12" s="19" t="s">
        <v>335</v>
      </c>
      <c r="C12" s="23">
        <v>172</v>
      </c>
      <c r="D12" s="22" t="s">
        <v>303</v>
      </c>
      <c r="E12" s="22" t="s">
        <v>304</v>
      </c>
      <c r="F12" s="21">
        <v>0</v>
      </c>
      <c r="G12" s="21">
        <v>0</v>
      </c>
      <c r="H12" s="21">
        <v>0</v>
      </c>
      <c r="I12" s="21">
        <v>241321.63999999998</v>
      </c>
      <c r="J12" s="21">
        <v>0</v>
      </c>
      <c r="K12" s="21">
        <v>0</v>
      </c>
      <c r="L12" s="24">
        <f t="shared" si="0"/>
        <v>241321.63999999998</v>
      </c>
      <c r="M12" s="21">
        <f>SUMIFS('XX.CVEPRES-2023'!$Y$2:$Y$1048576,'XX.CVEPRES-2023'!$D$2:$D$1048576,'Base Maestra'!$A12,'XX.CVEPRES-2023'!$F$2:$F$1048576,'Base Maestra'!M$4,'XX.CVEPRES-2023'!$E$2:$E$1048576,'Base Maestra'!$T$4)</f>
        <v>0</v>
      </c>
      <c r="N12" s="21">
        <f>SUMIFS('XX.CVEPRES-2023'!$Y$2:$Y$1048576,'XX.CVEPRES-2023'!$D$2:$D$1048576,'Base Maestra'!$A12,'XX.CVEPRES-2023'!$F$2:$F$1048576,'Base Maestra'!N$4,'XX.CVEPRES-2023'!$E$2:$E$1048576,'Base Maestra'!$T$4)</f>
        <v>0</v>
      </c>
      <c r="O12" s="21">
        <f>SUMIFS('XX.CVEPRES-2023'!$Y$2:$Y$1048576,'XX.CVEPRES-2023'!$D$2:$D$1048576,'Base Maestra'!$A12,'XX.CVEPRES-2023'!$F$2:$F$1048576,'Base Maestra'!O$4,'XX.CVEPRES-2023'!$E$2:$E$1048576,'Base Maestra'!$T$4)</f>
        <v>0</v>
      </c>
      <c r="P12" s="21">
        <f>SUMIFS('XX.CVEPRES-2023'!$Y$2:$Y$1048576,'XX.CVEPRES-2023'!$D$2:$D$1048576,'Base Maestra'!$A12,'XX.CVEPRES-2023'!$F$2:$F$1048576,'Base Maestra'!P$4,'XX.CVEPRES-2023'!$E$2:$E$1048576,'Base Maestra'!$T$4)</f>
        <v>0</v>
      </c>
      <c r="Q12" s="21">
        <f>SUMIFS('XX.CVEPRES-2023'!$Y$2:$Y$1048576,'XX.CVEPRES-2023'!$D$2:$D$1048576,'Base Maestra'!$A12,'XX.CVEPRES-2023'!$F$2:$F$1048576,'Base Maestra'!Q$4,'XX.CVEPRES-2023'!$E$2:$E$1048576,'Base Maestra'!$T$4)</f>
        <v>0</v>
      </c>
      <c r="R12" s="21">
        <f>SUMIFS('XX.CVEPRES-2023'!$Y$2:$Y$1048576,'XX.CVEPRES-2023'!$D$2:$D$1048576,'Base Maestra'!$A12,'XX.CVEPRES-2023'!$F$2:$F$1048576,'Base Maestra'!R$4,'XX.CVEPRES-2023'!$E$2:$E$1048576,'Base Maestra'!$T$4)</f>
        <v>0</v>
      </c>
      <c r="S12" s="21">
        <f t="shared" si="1"/>
        <v>0</v>
      </c>
      <c r="V12" s="29">
        <v>7</v>
      </c>
      <c r="W12" s="29">
        <v>0.35</v>
      </c>
      <c r="X12" s="29">
        <v>0.65</v>
      </c>
      <c r="Y12" s="29">
        <v>65</v>
      </c>
    </row>
    <row r="13" spans="1:25" s="1" customFormat="1" ht="15" x14ac:dyDescent="0.3">
      <c r="A13" s="22"/>
      <c r="B13" s="19" t="s">
        <v>335</v>
      </c>
      <c r="C13" s="23">
        <v>300</v>
      </c>
      <c r="D13" s="22" t="s">
        <v>305</v>
      </c>
      <c r="E13" s="22" t="s">
        <v>306</v>
      </c>
      <c r="F13" s="21">
        <v>7228.94</v>
      </c>
      <c r="G13" s="21">
        <v>0</v>
      </c>
      <c r="H13" s="21">
        <v>0</v>
      </c>
      <c r="I13" s="21">
        <v>55194.500000000029</v>
      </c>
      <c r="J13" s="21">
        <v>5600.77</v>
      </c>
      <c r="K13" s="21">
        <v>0</v>
      </c>
      <c r="L13" s="24">
        <f t="shared" si="0"/>
        <v>68024.210000000036</v>
      </c>
      <c r="M13" s="21">
        <f>SUMIFS('XX.CVEPRES-2023'!$Y$2:$Y$1048576,'XX.CVEPRES-2023'!$D$2:$D$1048576,'Base Maestra'!$A13,'XX.CVEPRES-2023'!$F$2:$F$1048576,'Base Maestra'!M$4,'XX.CVEPRES-2023'!$E$2:$E$1048576,'Base Maestra'!$T$4)</f>
        <v>0</v>
      </c>
      <c r="N13" s="21">
        <f>SUMIFS('XX.CVEPRES-2023'!$Y$2:$Y$1048576,'XX.CVEPRES-2023'!$D$2:$D$1048576,'Base Maestra'!$A13,'XX.CVEPRES-2023'!$F$2:$F$1048576,'Base Maestra'!N$4,'XX.CVEPRES-2023'!$E$2:$E$1048576,'Base Maestra'!$T$4)</f>
        <v>0</v>
      </c>
      <c r="O13" s="21">
        <f>SUMIFS('XX.CVEPRES-2023'!$Y$2:$Y$1048576,'XX.CVEPRES-2023'!$D$2:$D$1048576,'Base Maestra'!$A13,'XX.CVEPRES-2023'!$F$2:$F$1048576,'Base Maestra'!O$4,'XX.CVEPRES-2023'!$E$2:$E$1048576,'Base Maestra'!$T$4)</f>
        <v>0</v>
      </c>
      <c r="P13" s="21">
        <f>SUMIFS('XX.CVEPRES-2023'!$Y$2:$Y$1048576,'XX.CVEPRES-2023'!$D$2:$D$1048576,'Base Maestra'!$A13,'XX.CVEPRES-2023'!$F$2:$F$1048576,'Base Maestra'!P$4,'XX.CVEPRES-2023'!$E$2:$E$1048576,'Base Maestra'!$T$4)</f>
        <v>0</v>
      </c>
      <c r="Q13" s="21">
        <f>SUMIFS('XX.CVEPRES-2023'!$Y$2:$Y$1048576,'XX.CVEPRES-2023'!$D$2:$D$1048576,'Base Maestra'!$A13,'XX.CVEPRES-2023'!$F$2:$F$1048576,'Base Maestra'!Q$4,'XX.CVEPRES-2023'!$E$2:$E$1048576,'Base Maestra'!$T$4)</f>
        <v>0</v>
      </c>
      <c r="R13" s="21">
        <f>SUMIFS('XX.CVEPRES-2023'!$Y$2:$Y$1048576,'XX.CVEPRES-2023'!$D$2:$D$1048576,'Base Maestra'!$A13,'XX.CVEPRES-2023'!$F$2:$F$1048576,'Base Maestra'!R$4,'XX.CVEPRES-2023'!$E$2:$E$1048576,'Base Maestra'!$T$4)</f>
        <v>0</v>
      </c>
      <c r="S13" s="21">
        <f t="shared" si="1"/>
        <v>0</v>
      </c>
      <c r="V13" s="29">
        <v>8</v>
      </c>
      <c r="W13" s="29">
        <v>0.4</v>
      </c>
      <c r="X13" s="29">
        <v>0.6</v>
      </c>
      <c r="Y13" s="29">
        <v>60</v>
      </c>
    </row>
    <row r="14" spans="1:25" s="1" customFormat="1" ht="15" x14ac:dyDescent="0.3">
      <c r="A14" s="22">
        <v>96</v>
      </c>
      <c r="B14" s="19" t="s">
        <v>335</v>
      </c>
      <c r="C14" s="23">
        <v>310</v>
      </c>
      <c r="D14" s="22" t="s">
        <v>75</v>
      </c>
      <c r="E14" s="22" t="s">
        <v>23</v>
      </c>
      <c r="F14" s="21">
        <v>48327.150000000009</v>
      </c>
      <c r="G14" s="21">
        <v>0</v>
      </c>
      <c r="H14" s="21">
        <v>0</v>
      </c>
      <c r="I14" s="21">
        <v>45618.959999999992</v>
      </c>
      <c r="J14" s="21">
        <v>0</v>
      </c>
      <c r="K14" s="21">
        <v>0</v>
      </c>
      <c r="L14" s="24">
        <f t="shared" si="0"/>
        <v>93946.11</v>
      </c>
      <c r="M14" s="21">
        <f>SUMIFS('XX.CVEPRES-2023'!$Y$2:$Y$1048576,'XX.CVEPRES-2023'!$D$2:$D$1048576,'Base Maestra'!$A14,'XX.CVEPRES-2023'!$F$2:$F$1048576,'Base Maestra'!M$4,'XX.CVEPRES-2023'!$E$2:$E$1048576,'Base Maestra'!$T$4)</f>
        <v>0</v>
      </c>
      <c r="N14" s="21">
        <f>SUMIFS('XX.CVEPRES-2023'!$Y$2:$Y$1048576,'XX.CVEPRES-2023'!$D$2:$D$1048576,'Base Maestra'!$A14,'XX.CVEPRES-2023'!$F$2:$F$1048576,'Base Maestra'!N$4,'XX.CVEPRES-2023'!$E$2:$E$1048576,'Base Maestra'!$T$4)</f>
        <v>0</v>
      </c>
      <c r="O14" s="21">
        <f>SUMIFS('XX.CVEPRES-2023'!$Y$2:$Y$1048576,'XX.CVEPRES-2023'!$D$2:$D$1048576,'Base Maestra'!$A14,'XX.CVEPRES-2023'!$F$2:$F$1048576,'Base Maestra'!O$4,'XX.CVEPRES-2023'!$E$2:$E$1048576,'Base Maestra'!$T$4)</f>
        <v>0</v>
      </c>
      <c r="P14" s="21">
        <f>SUMIFS('XX.CVEPRES-2023'!$Y$2:$Y$1048576,'XX.CVEPRES-2023'!$D$2:$D$1048576,'Base Maestra'!$A14,'XX.CVEPRES-2023'!$F$2:$F$1048576,'Base Maestra'!P$4,'XX.CVEPRES-2023'!$E$2:$E$1048576,'Base Maestra'!$T$4)</f>
        <v>0</v>
      </c>
      <c r="Q14" s="21">
        <f>SUMIFS('XX.CVEPRES-2023'!$Y$2:$Y$1048576,'XX.CVEPRES-2023'!$D$2:$D$1048576,'Base Maestra'!$A14,'XX.CVEPRES-2023'!$F$2:$F$1048576,'Base Maestra'!Q$4,'XX.CVEPRES-2023'!$E$2:$E$1048576,'Base Maestra'!$T$4)</f>
        <v>0</v>
      </c>
      <c r="R14" s="21">
        <f>SUMIFS('XX.CVEPRES-2023'!$Y$2:$Y$1048576,'XX.CVEPRES-2023'!$D$2:$D$1048576,'Base Maestra'!$A14,'XX.CVEPRES-2023'!$F$2:$F$1048576,'Base Maestra'!R$4,'XX.CVEPRES-2023'!$E$2:$E$1048576,'Base Maestra'!$T$4)</f>
        <v>0</v>
      </c>
      <c r="S14" s="21">
        <f t="shared" si="1"/>
        <v>0</v>
      </c>
      <c r="V14" s="29">
        <v>9</v>
      </c>
      <c r="W14" s="29">
        <v>0.45</v>
      </c>
      <c r="X14" s="29">
        <v>0.55000000000000004</v>
      </c>
      <c r="Y14" s="29">
        <v>55</v>
      </c>
    </row>
    <row r="15" spans="1:25" s="1" customFormat="1" ht="15" x14ac:dyDescent="0.3">
      <c r="A15" s="22"/>
      <c r="B15" s="19" t="s">
        <v>335</v>
      </c>
      <c r="C15" s="23">
        <v>313</v>
      </c>
      <c r="D15" s="22">
        <v>9998</v>
      </c>
      <c r="E15" s="22" t="s">
        <v>307</v>
      </c>
      <c r="F15" s="21">
        <v>0</v>
      </c>
      <c r="G15" s="21">
        <v>0</v>
      </c>
      <c r="H15" s="21">
        <v>0</v>
      </c>
      <c r="I15" s="21">
        <v>48817.79</v>
      </c>
      <c r="J15" s="21">
        <v>0</v>
      </c>
      <c r="K15" s="21">
        <v>0</v>
      </c>
      <c r="L15" s="24">
        <f t="shared" si="0"/>
        <v>48817.79</v>
      </c>
      <c r="M15" s="21">
        <f>SUMIFS('XX.CVEPRES-2023'!$Y$2:$Y$1048576,'XX.CVEPRES-2023'!$D$2:$D$1048576,'Base Maestra'!$A15,'XX.CVEPRES-2023'!$F$2:$F$1048576,'Base Maestra'!M$4,'XX.CVEPRES-2023'!$E$2:$E$1048576,'Base Maestra'!$T$4)</f>
        <v>0</v>
      </c>
      <c r="N15" s="21">
        <f>SUMIFS('XX.CVEPRES-2023'!$Y$2:$Y$1048576,'XX.CVEPRES-2023'!$D$2:$D$1048576,'Base Maestra'!$A15,'XX.CVEPRES-2023'!$F$2:$F$1048576,'Base Maestra'!N$4,'XX.CVEPRES-2023'!$E$2:$E$1048576,'Base Maestra'!$T$4)</f>
        <v>0</v>
      </c>
      <c r="O15" s="21">
        <f>SUMIFS('XX.CVEPRES-2023'!$Y$2:$Y$1048576,'XX.CVEPRES-2023'!$D$2:$D$1048576,'Base Maestra'!$A15,'XX.CVEPRES-2023'!$F$2:$F$1048576,'Base Maestra'!O$4,'XX.CVEPRES-2023'!$E$2:$E$1048576,'Base Maestra'!$T$4)</f>
        <v>0</v>
      </c>
      <c r="P15" s="21">
        <f>SUMIFS('XX.CVEPRES-2023'!$Y$2:$Y$1048576,'XX.CVEPRES-2023'!$D$2:$D$1048576,'Base Maestra'!$A15,'XX.CVEPRES-2023'!$F$2:$F$1048576,'Base Maestra'!P$4,'XX.CVEPRES-2023'!$E$2:$E$1048576,'Base Maestra'!$T$4)</f>
        <v>0</v>
      </c>
      <c r="Q15" s="21">
        <f>SUMIFS('XX.CVEPRES-2023'!$Y$2:$Y$1048576,'XX.CVEPRES-2023'!$D$2:$D$1048576,'Base Maestra'!$A15,'XX.CVEPRES-2023'!$F$2:$F$1048576,'Base Maestra'!Q$4,'XX.CVEPRES-2023'!$E$2:$E$1048576,'Base Maestra'!$T$4)</f>
        <v>0</v>
      </c>
      <c r="R15" s="21">
        <f>SUMIFS('XX.CVEPRES-2023'!$Y$2:$Y$1048576,'XX.CVEPRES-2023'!$D$2:$D$1048576,'Base Maestra'!$A15,'XX.CVEPRES-2023'!$F$2:$F$1048576,'Base Maestra'!R$4,'XX.CVEPRES-2023'!$E$2:$E$1048576,'Base Maestra'!$T$4)</f>
        <v>0</v>
      </c>
      <c r="S15" s="21">
        <f t="shared" si="1"/>
        <v>0</v>
      </c>
      <c r="V15" s="29">
        <v>10</v>
      </c>
      <c r="W15" s="29">
        <v>0.5</v>
      </c>
      <c r="X15" s="29">
        <v>0.5</v>
      </c>
      <c r="Y15" s="29">
        <v>50</v>
      </c>
    </row>
    <row r="16" spans="1:25" s="1" customFormat="1" ht="15" x14ac:dyDescent="0.3">
      <c r="A16" s="22">
        <v>92</v>
      </c>
      <c r="B16" s="19" t="s">
        <v>335</v>
      </c>
      <c r="C16" s="23">
        <v>315</v>
      </c>
      <c r="D16" s="22" t="s">
        <v>71</v>
      </c>
      <c r="E16" s="22" t="s">
        <v>19</v>
      </c>
      <c r="F16" s="21">
        <v>0</v>
      </c>
      <c r="G16" s="21">
        <v>0</v>
      </c>
      <c r="H16" s="21">
        <v>0</v>
      </c>
      <c r="I16" s="21">
        <v>13763.020000000002</v>
      </c>
      <c r="J16" s="21">
        <v>0</v>
      </c>
      <c r="K16" s="21">
        <v>0</v>
      </c>
      <c r="L16" s="24">
        <f t="shared" si="0"/>
        <v>13763.020000000002</v>
      </c>
      <c r="M16" s="21">
        <f>SUMIFS('XX.CVEPRES-2023'!$Y$2:$Y$1048576,'XX.CVEPRES-2023'!$D$2:$D$1048576,'Base Maestra'!$A16,'XX.CVEPRES-2023'!$F$2:$F$1048576,'Base Maestra'!M$4,'XX.CVEPRES-2023'!$E$2:$E$1048576,'Base Maestra'!$T$4)</f>
        <v>0</v>
      </c>
      <c r="N16" s="21">
        <f>SUMIFS('XX.CVEPRES-2023'!$Y$2:$Y$1048576,'XX.CVEPRES-2023'!$D$2:$D$1048576,'Base Maestra'!$A16,'XX.CVEPRES-2023'!$F$2:$F$1048576,'Base Maestra'!N$4,'XX.CVEPRES-2023'!$E$2:$E$1048576,'Base Maestra'!$T$4)</f>
        <v>0</v>
      </c>
      <c r="O16" s="21">
        <f>SUMIFS('XX.CVEPRES-2023'!$Y$2:$Y$1048576,'XX.CVEPRES-2023'!$D$2:$D$1048576,'Base Maestra'!$A16,'XX.CVEPRES-2023'!$F$2:$F$1048576,'Base Maestra'!O$4,'XX.CVEPRES-2023'!$E$2:$E$1048576,'Base Maestra'!$T$4)</f>
        <v>0</v>
      </c>
      <c r="P16" s="21">
        <f>SUMIFS('XX.CVEPRES-2023'!$Y$2:$Y$1048576,'XX.CVEPRES-2023'!$D$2:$D$1048576,'Base Maestra'!$A16,'XX.CVEPRES-2023'!$F$2:$F$1048576,'Base Maestra'!P$4,'XX.CVEPRES-2023'!$E$2:$E$1048576,'Base Maestra'!$T$4)</f>
        <v>0</v>
      </c>
      <c r="Q16" s="21">
        <f>SUMIFS('XX.CVEPRES-2023'!$Y$2:$Y$1048576,'XX.CVEPRES-2023'!$D$2:$D$1048576,'Base Maestra'!$A16,'XX.CVEPRES-2023'!$F$2:$F$1048576,'Base Maestra'!Q$4,'XX.CVEPRES-2023'!$E$2:$E$1048576,'Base Maestra'!$T$4)</f>
        <v>0</v>
      </c>
      <c r="R16" s="21">
        <f>SUMIFS('XX.CVEPRES-2023'!$Y$2:$Y$1048576,'XX.CVEPRES-2023'!$D$2:$D$1048576,'Base Maestra'!$A16,'XX.CVEPRES-2023'!$F$2:$F$1048576,'Base Maestra'!R$4,'XX.CVEPRES-2023'!$E$2:$E$1048576,'Base Maestra'!$T$4)</f>
        <v>0</v>
      </c>
      <c r="S16" s="21">
        <f t="shared" si="1"/>
        <v>0</v>
      </c>
      <c r="V16" s="29">
        <v>11</v>
      </c>
      <c r="W16" s="29">
        <v>0.55000000000000004</v>
      </c>
      <c r="X16" s="29">
        <v>0.45</v>
      </c>
      <c r="Y16" s="29">
        <v>45</v>
      </c>
    </row>
    <row r="17" spans="1:25" s="1" customFormat="1" ht="15" x14ac:dyDescent="0.3">
      <c r="A17" s="22">
        <v>95</v>
      </c>
      <c r="B17" s="19" t="s">
        <v>335</v>
      </c>
      <c r="C17" s="23">
        <v>316</v>
      </c>
      <c r="D17" s="22" t="s">
        <v>74</v>
      </c>
      <c r="E17" s="22" t="s">
        <v>22</v>
      </c>
      <c r="F17" s="21">
        <v>370742.66</v>
      </c>
      <c r="G17" s="21">
        <v>0</v>
      </c>
      <c r="H17" s="21">
        <v>0</v>
      </c>
      <c r="I17" s="21">
        <v>127884.30000000002</v>
      </c>
      <c r="J17" s="21">
        <v>98623.799999999988</v>
      </c>
      <c r="K17" s="21">
        <v>0</v>
      </c>
      <c r="L17" s="24">
        <f t="shared" si="0"/>
        <v>597250.76</v>
      </c>
      <c r="M17" s="21">
        <f>SUMIFS('XX.CVEPRES-2023'!$Y$2:$Y$1048576,'XX.CVEPRES-2023'!$D$2:$D$1048576,'Base Maestra'!$A17,'XX.CVEPRES-2023'!$F$2:$F$1048576,'Base Maestra'!M$4,'XX.CVEPRES-2023'!$E$2:$E$1048576,'Base Maestra'!$T$4)</f>
        <v>0</v>
      </c>
      <c r="N17" s="21">
        <f>SUMIFS('XX.CVEPRES-2023'!$Y$2:$Y$1048576,'XX.CVEPRES-2023'!$D$2:$D$1048576,'Base Maestra'!$A17,'XX.CVEPRES-2023'!$F$2:$F$1048576,'Base Maestra'!N$4,'XX.CVEPRES-2023'!$E$2:$E$1048576,'Base Maestra'!$T$4)</f>
        <v>0</v>
      </c>
      <c r="O17" s="21">
        <f>SUMIFS('XX.CVEPRES-2023'!$Y$2:$Y$1048576,'XX.CVEPRES-2023'!$D$2:$D$1048576,'Base Maestra'!$A17,'XX.CVEPRES-2023'!$F$2:$F$1048576,'Base Maestra'!O$4,'XX.CVEPRES-2023'!$E$2:$E$1048576,'Base Maestra'!$T$4)</f>
        <v>0</v>
      </c>
      <c r="P17" s="21">
        <f>SUMIFS('XX.CVEPRES-2023'!$Y$2:$Y$1048576,'XX.CVEPRES-2023'!$D$2:$D$1048576,'Base Maestra'!$A17,'XX.CVEPRES-2023'!$F$2:$F$1048576,'Base Maestra'!P$4,'XX.CVEPRES-2023'!$E$2:$E$1048576,'Base Maestra'!$T$4)</f>
        <v>0</v>
      </c>
      <c r="Q17" s="21">
        <f>SUMIFS('XX.CVEPRES-2023'!$Y$2:$Y$1048576,'XX.CVEPRES-2023'!$D$2:$D$1048576,'Base Maestra'!$A17,'XX.CVEPRES-2023'!$F$2:$F$1048576,'Base Maestra'!Q$4,'XX.CVEPRES-2023'!$E$2:$E$1048576,'Base Maestra'!$T$4)</f>
        <v>0</v>
      </c>
      <c r="R17" s="21">
        <f>SUMIFS('XX.CVEPRES-2023'!$Y$2:$Y$1048576,'XX.CVEPRES-2023'!$D$2:$D$1048576,'Base Maestra'!$A17,'XX.CVEPRES-2023'!$F$2:$F$1048576,'Base Maestra'!R$4,'XX.CVEPRES-2023'!$E$2:$E$1048576,'Base Maestra'!$T$4)</f>
        <v>0</v>
      </c>
      <c r="S17" s="21">
        <f t="shared" si="1"/>
        <v>0</v>
      </c>
      <c r="V17" s="29">
        <v>12</v>
      </c>
      <c r="W17" s="29">
        <v>0.6</v>
      </c>
      <c r="X17" s="29">
        <v>0.4</v>
      </c>
      <c r="Y17" s="29">
        <v>40</v>
      </c>
    </row>
    <row r="18" spans="1:25" s="1" customFormat="1" ht="15" x14ac:dyDescent="0.3">
      <c r="A18" s="22"/>
      <c r="B18" s="19" t="s">
        <v>335</v>
      </c>
      <c r="C18" s="23">
        <v>500</v>
      </c>
      <c r="D18" s="22" t="s">
        <v>308</v>
      </c>
      <c r="E18" s="22" t="s">
        <v>309</v>
      </c>
      <c r="F18" s="21">
        <v>0</v>
      </c>
      <c r="G18" s="21">
        <v>0</v>
      </c>
      <c r="H18" s="21">
        <v>0</v>
      </c>
      <c r="I18" s="21">
        <v>83450.989999999976</v>
      </c>
      <c r="J18" s="21">
        <v>0</v>
      </c>
      <c r="K18" s="21">
        <v>0</v>
      </c>
      <c r="L18" s="24">
        <f t="shared" si="0"/>
        <v>83450.989999999976</v>
      </c>
      <c r="M18" s="21">
        <f>SUMIFS('XX.CVEPRES-2023'!$Y$2:$Y$1048576,'XX.CVEPRES-2023'!$D$2:$D$1048576,'Base Maestra'!$A18,'XX.CVEPRES-2023'!$F$2:$F$1048576,'Base Maestra'!M$4,'XX.CVEPRES-2023'!$E$2:$E$1048576,'Base Maestra'!$T$4)</f>
        <v>0</v>
      </c>
      <c r="N18" s="21">
        <f>SUMIFS('XX.CVEPRES-2023'!$Y$2:$Y$1048576,'XX.CVEPRES-2023'!$D$2:$D$1048576,'Base Maestra'!$A18,'XX.CVEPRES-2023'!$F$2:$F$1048576,'Base Maestra'!N$4,'XX.CVEPRES-2023'!$E$2:$E$1048576,'Base Maestra'!$T$4)</f>
        <v>0</v>
      </c>
      <c r="O18" s="21">
        <f>SUMIFS('XX.CVEPRES-2023'!$Y$2:$Y$1048576,'XX.CVEPRES-2023'!$D$2:$D$1048576,'Base Maestra'!$A18,'XX.CVEPRES-2023'!$F$2:$F$1048576,'Base Maestra'!O$4,'XX.CVEPRES-2023'!$E$2:$E$1048576,'Base Maestra'!$T$4)</f>
        <v>0</v>
      </c>
      <c r="P18" s="21">
        <f>SUMIFS('XX.CVEPRES-2023'!$Y$2:$Y$1048576,'XX.CVEPRES-2023'!$D$2:$D$1048576,'Base Maestra'!$A18,'XX.CVEPRES-2023'!$F$2:$F$1048576,'Base Maestra'!P$4,'XX.CVEPRES-2023'!$E$2:$E$1048576,'Base Maestra'!$T$4)</f>
        <v>0</v>
      </c>
      <c r="Q18" s="21">
        <f>SUMIFS('XX.CVEPRES-2023'!$Y$2:$Y$1048576,'XX.CVEPRES-2023'!$D$2:$D$1048576,'Base Maestra'!$A18,'XX.CVEPRES-2023'!$F$2:$F$1048576,'Base Maestra'!Q$4,'XX.CVEPRES-2023'!$E$2:$E$1048576,'Base Maestra'!$T$4)</f>
        <v>0</v>
      </c>
      <c r="R18" s="21">
        <f>SUMIFS('XX.CVEPRES-2023'!$Y$2:$Y$1048576,'XX.CVEPRES-2023'!$D$2:$D$1048576,'Base Maestra'!$A18,'XX.CVEPRES-2023'!$F$2:$F$1048576,'Base Maestra'!R$4,'XX.CVEPRES-2023'!$E$2:$E$1048576,'Base Maestra'!$T$4)</f>
        <v>0</v>
      </c>
      <c r="S18" s="21">
        <f t="shared" si="1"/>
        <v>0</v>
      </c>
      <c r="V18" s="29">
        <v>13</v>
      </c>
      <c r="W18" s="29">
        <v>0.65</v>
      </c>
      <c r="X18" s="29">
        <v>0.35</v>
      </c>
      <c r="Y18" s="29">
        <v>35</v>
      </c>
    </row>
    <row r="19" spans="1:25" s="1" customFormat="1" ht="15" x14ac:dyDescent="0.3">
      <c r="A19" s="22">
        <v>48</v>
      </c>
      <c r="B19" s="19" t="s">
        <v>335</v>
      </c>
      <c r="C19" s="23">
        <v>510</v>
      </c>
      <c r="D19" s="22" t="s">
        <v>69</v>
      </c>
      <c r="E19" s="22" t="s">
        <v>310</v>
      </c>
      <c r="F19" s="21">
        <v>0</v>
      </c>
      <c r="G19" s="21">
        <v>0</v>
      </c>
      <c r="H19" s="21">
        <v>0</v>
      </c>
      <c r="I19" s="21">
        <v>88791.58</v>
      </c>
      <c r="J19" s="21">
        <v>0</v>
      </c>
      <c r="K19" s="21">
        <v>0</v>
      </c>
      <c r="L19" s="24">
        <f t="shared" si="0"/>
        <v>88791.58</v>
      </c>
      <c r="M19" s="21">
        <f>SUMIFS('XX.CVEPRES-2023'!$Y$2:$Y$1048576,'XX.CVEPRES-2023'!$D$2:$D$1048576,'Base Maestra'!$A19,'XX.CVEPRES-2023'!$F$2:$F$1048576,'Base Maestra'!M$4,'XX.CVEPRES-2023'!$E$2:$E$1048576,'Base Maestra'!$T$4)</f>
        <v>0</v>
      </c>
      <c r="N19" s="21">
        <f>SUMIFS('XX.CVEPRES-2023'!$Y$2:$Y$1048576,'XX.CVEPRES-2023'!$D$2:$D$1048576,'Base Maestra'!$A19,'XX.CVEPRES-2023'!$F$2:$F$1048576,'Base Maestra'!N$4,'XX.CVEPRES-2023'!$E$2:$E$1048576,'Base Maestra'!$T$4)</f>
        <v>0</v>
      </c>
      <c r="O19" s="21">
        <f>SUMIFS('XX.CVEPRES-2023'!$Y$2:$Y$1048576,'XX.CVEPRES-2023'!$D$2:$D$1048576,'Base Maestra'!$A19,'XX.CVEPRES-2023'!$F$2:$F$1048576,'Base Maestra'!O$4,'XX.CVEPRES-2023'!$E$2:$E$1048576,'Base Maestra'!$T$4)</f>
        <v>0</v>
      </c>
      <c r="P19" s="21">
        <f>SUMIFS('XX.CVEPRES-2023'!$Y$2:$Y$1048576,'XX.CVEPRES-2023'!$D$2:$D$1048576,'Base Maestra'!$A19,'XX.CVEPRES-2023'!$F$2:$F$1048576,'Base Maestra'!P$4,'XX.CVEPRES-2023'!$E$2:$E$1048576,'Base Maestra'!$T$4)</f>
        <v>0</v>
      </c>
      <c r="Q19" s="21">
        <f>SUMIFS('XX.CVEPRES-2023'!$Y$2:$Y$1048576,'XX.CVEPRES-2023'!$D$2:$D$1048576,'Base Maestra'!$A19,'XX.CVEPRES-2023'!$F$2:$F$1048576,'Base Maestra'!Q$4,'XX.CVEPRES-2023'!$E$2:$E$1048576,'Base Maestra'!$T$4)</f>
        <v>0</v>
      </c>
      <c r="R19" s="21">
        <f>SUMIFS('XX.CVEPRES-2023'!$Y$2:$Y$1048576,'XX.CVEPRES-2023'!$D$2:$D$1048576,'Base Maestra'!$A19,'XX.CVEPRES-2023'!$F$2:$F$1048576,'Base Maestra'!R$4,'XX.CVEPRES-2023'!$E$2:$E$1048576,'Base Maestra'!$T$4)</f>
        <v>0</v>
      </c>
      <c r="S19" s="21">
        <f t="shared" si="1"/>
        <v>0</v>
      </c>
      <c r="V19" s="29">
        <v>14</v>
      </c>
      <c r="W19" s="29">
        <v>0.7</v>
      </c>
      <c r="X19" s="29">
        <v>0.3</v>
      </c>
      <c r="Y19" s="29">
        <v>30</v>
      </c>
    </row>
    <row r="20" spans="1:25" s="1" customFormat="1" ht="15" x14ac:dyDescent="0.3">
      <c r="A20" s="22"/>
      <c r="B20" s="19" t="s">
        <v>335</v>
      </c>
      <c r="C20" s="23">
        <v>511</v>
      </c>
      <c r="D20" s="22" t="s">
        <v>311</v>
      </c>
      <c r="E20" s="22" t="s">
        <v>312</v>
      </c>
      <c r="F20" s="21">
        <v>0</v>
      </c>
      <c r="G20" s="21">
        <v>0</v>
      </c>
      <c r="H20" s="21">
        <v>0</v>
      </c>
      <c r="I20" s="21">
        <v>71067.320000000022</v>
      </c>
      <c r="J20" s="21">
        <v>0</v>
      </c>
      <c r="K20" s="21">
        <v>0</v>
      </c>
      <c r="L20" s="24">
        <f t="shared" si="0"/>
        <v>71067.320000000022</v>
      </c>
      <c r="M20" s="21">
        <f>SUMIFS('XX.CVEPRES-2023'!$Y$2:$Y$1048576,'XX.CVEPRES-2023'!$D$2:$D$1048576,'Base Maestra'!$A20,'XX.CVEPRES-2023'!$F$2:$F$1048576,'Base Maestra'!M$4,'XX.CVEPRES-2023'!$E$2:$E$1048576,'Base Maestra'!$T$4)</f>
        <v>0</v>
      </c>
      <c r="N20" s="21">
        <f>SUMIFS('XX.CVEPRES-2023'!$Y$2:$Y$1048576,'XX.CVEPRES-2023'!$D$2:$D$1048576,'Base Maestra'!$A20,'XX.CVEPRES-2023'!$F$2:$F$1048576,'Base Maestra'!N$4,'XX.CVEPRES-2023'!$E$2:$E$1048576,'Base Maestra'!$T$4)</f>
        <v>0</v>
      </c>
      <c r="O20" s="21">
        <f>SUMIFS('XX.CVEPRES-2023'!$Y$2:$Y$1048576,'XX.CVEPRES-2023'!$D$2:$D$1048576,'Base Maestra'!$A20,'XX.CVEPRES-2023'!$F$2:$F$1048576,'Base Maestra'!O$4,'XX.CVEPRES-2023'!$E$2:$E$1048576,'Base Maestra'!$T$4)</f>
        <v>0</v>
      </c>
      <c r="P20" s="21">
        <f>SUMIFS('XX.CVEPRES-2023'!$Y$2:$Y$1048576,'XX.CVEPRES-2023'!$D$2:$D$1048576,'Base Maestra'!$A20,'XX.CVEPRES-2023'!$F$2:$F$1048576,'Base Maestra'!P$4,'XX.CVEPRES-2023'!$E$2:$E$1048576,'Base Maestra'!$T$4)</f>
        <v>0</v>
      </c>
      <c r="Q20" s="21">
        <f>SUMIFS('XX.CVEPRES-2023'!$Y$2:$Y$1048576,'XX.CVEPRES-2023'!$D$2:$D$1048576,'Base Maestra'!$A20,'XX.CVEPRES-2023'!$F$2:$F$1048576,'Base Maestra'!Q$4,'XX.CVEPRES-2023'!$E$2:$E$1048576,'Base Maestra'!$T$4)</f>
        <v>0</v>
      </c>
      <c r="R20" s="21">
        <f>SUMIFS('XX.CVEPRES-2023'!$Y$2:$Y$1048576,'XX.CVEPRES-2023'!$D$2:$D$1048576,'Base Maestra'!$A20,'XX.CVEPRES-2023'!$F$2:$F$1048576,'Base Maestra'!R$4,'XX.CVEPRES-2023'!$E$2:$E$1048576,'Base Maestra'!$T$4)</f>
        <v>0</v>
      </c>
      <c r="S20" s="21">
        <f t="shared" si="1"/>
        <v>0</v>
      </c>
      <c r="V20" s="29">
        <v>15</v>
      </c>
      <c r="W20" s="29">
        <v>0.75</v>
      </c>
      <c r="X20" s="29">
        <v>0.25</v>
      </c>
      <c r="Y20" s="29">
        <v>25</v>
      </c>
    </row>
    <row r="21" spans="1:25" s="1" customFormat="1" ht="15" x14ac:dyDescent="0.3">
      <c r="A21" s="22"/>
      <c r="B21" s="19" t="s">
        <v>335</v>
      </c>
      <c r="C21" s="23">
        <v>512</v>
      </c>
      <c r="D21" s="22" t="s">
        <v>313</v>
      </c>
      <c r="E21" s="22" t="s">
        <v>314</v>
      </c>
      <c r="F21" s="21">
        <v>0</v>
      </c>
      <c r="G21" s="21">
        <v>0</v>
      </c>
      <c r="H21" s="21">
        <v>15994.86</v>
      </c>
      <c r="I21" s="21">
        <v>180888.58000000002</v>
      </c>
      <c r="J21" s="21">
        <v>0</v>
      </c>
      <c r="K21" s="21">
        <v>0</v>
      </c>
      <c r="L21" s="24">
        <f t="shared" si="0"/>
        <v>196883.44</v>
      </c>
      <c r="M21" s="21">
        <f>SUMIFS('XX.CVEPRES-2023'!$Y$2:$Y$1048576,'XX.CVEPRES-2023'!$D$2:$D$1048576,'Base Maestra'!$A21,'XX.CVEPRES-2023'!$F$2:$F$1048576,'Base Maestra'!M$4,'XX.CVEPRES-2023'!$E$2:$E$1048576,'Base Maestra'!$T$4)</f>
        <v>0</v>
      </c>
      <c r="N21" s="21">
        <f>SUMIFS('XX.CVEPRES-2023'!$Y$2:$Y$1048576,'XX.CVEPRES-2023'!$D$2:$D$1048576,'Base Maestra'!$A21,'XX.CVEPRES-2023'!$F$2:$F$1048576,'Base Maestra'!N$4,'XX.CVEPRES-2023'!$E$2:$E$1048576,'Base Maestra'!$T$4)</f>
        <v>0</v>
      </c>
      <c r="O21" s="21">
        <f>SUMIFS('XX.CVEPRES-2023'!$Y$2:$Y$1048576,'XX.CVEPRES-2023'!$D$2:$D$1048576,'Base Maestra'!$A21,'XX.CVEPRES-2023'!$F$2:$F$1048576,'Base Maestra'!O$4,'XX.CVEPRES-2023'!$E$2:$E$1048576,'Base Maestra'!$T$4)</f>
        <v>0</v>
      </c>
      <c r="P21" s="21">
        <f>SUMIFS('XX.CVEPRES-2023'!$Y$2:$Y$1048576,'XX.CVEPRES-2023'!$D$2:$D$1048576,'Base Maestra'!$A21,'XX.CVEPRES-2023'!$F$2:$F$1048576,'Base Maestra'!P$4,'XX.CVEPRES-2023'!$E$2:$E$1048576,'Base Maestra'!$T$4)</f>
        <v>0</v>
      </c>
      <c r="Q21" s="21">
        <f>SUMIFS('XX.CVEPRES-2023'!$Y$2:$Y$1048576,'XX.CVEPRES-2023'!$D$2:$D$1048576,'Base Maestra'!$A21,'XX.CVEPRES-2023'!$F$2:$F$1048576,'Base Maestra'!Q$4,'XX.CVEPRES-2023'!$E$2:$E$1048576,'Base Maestra'!$T$4)</f>
        <v>0</v>
      </c>
      <c r="R21" s="21">
        <f>SUMIFS('XX.CVEPRES-2023'!$Y$2:$Y$1048576,'XX.CVEPRES-2023'!$D$2:$D$1048576,'Base Maestra'!$A21,'XX.CVEPRES-2023'!$F$2:$F$1048576,'Base Maestra'!R$4,'XX.CVEPRES-2023'!$E$2:$E$1048576,'Base Maestra'!$T$4)</f>
        <v>0</v>
      </c>
      <c r="S21" s="21">
        <f t="shared" si="1"/>
        <v>0</v>
      </c>
      <c r="V21" s="29">
        <v>16</v>
      </c>
      <c r="W21" s="29">
        <v>0.8</v>
      </c>
      <c r="X21" s="29">
        <v>0.2</v>
      </c>
      <c r="Y21" s="29">
        <v>20</v>
      </c>
    </row>
    <row r="22" spans="1:25" s="1" customFormat="1" ht="15" x14ac:dyDescent="0.3">
      <c r="A22" s="22">
        <v>97</v>
      </c>
      <c r="B22" s="19" t="s">
        <v>335</v>
      </c>
      <c r="C22" s="23">
        <v>513</v>
      </c>
      <c r="D22" s="22" t="s">
        <v>76</v>
      </c>
      <c r="E22" s="22" t="s">
        <v>315</v>
      </c>
      <c r="F22" s="21">
        <v>0</v>
      </c>
      <c r="G22" s="21">
        <v>0</v>
      </c>
      <c r="H22" s="21">
        <v>29405.439999999999</v>
      </c>
      <c r="I22" s="21">
        <v>489296.78</v>
      </c>
      <c r="J22" s="21">
        <v>0</v>
      </c>
      <c r="K22" s="21">
        <v>0</v>
      </c>
      <c r="L22" s="24">
        <f t="shared" si="0"/>
        <v>518702.22000000003</v>
      </c>
      <c r="M22" s="21">
        <f>SUMIFS('XX.CVEPRES-2023'!$Y$2:$Y$1048576,'XX.CVEPRES-2023'!$D$2:$D$1048576,'Base Maestra'!$A22,'XX.CVEPRES-2023'!$F$2:$F$1048576,'Base Maestra'!M$4,'XX.CVEPRES-2023'!$E$2:$E$1048576,'Base Maestra'!$T$4)</f>
        <v>0</v>
      </c>
      <c r="N22" s="21">
        <f>SUMIFS('XX.CVEPRES-2023'!$Y$2:$Y$1048576,'XX.CVEPRES-2023'!$D$2:$D$1048576,'Base Maestra'!$A22,'XX.CVEPRES-2023'!$F$2:$F$1048576,'Base Maestra'!N$4,'XX.CVEPRES-2023'!$E$2:$E$1048576,'Base Maestra'!$T$4)</f>
        <v>0</v>
      </c>
      <c r="O22" s="21">
        <f>SUMIFS('XX.CVEPRES-2023'!$Y$2:$Y$1048576,'XX.CVEPRES-2023'!$D$2:$D$1048576,'Base Maestra'!$A22,'XX.CVEPRES-2023'!$F$2:$F$1048576,'Base Maestra'!O$4,'XX.CVEPRES-2023'!$E$2:$E$1048576,'Base Maestra'!$T$4)</f>
        <v>0</v>
      </c>
      <c r="P22" s="21">
        <f>SUMIFS('XX.CVEPRES-2023'!$Y$2:$Y$1048576,'XX.CVEPRES-2023'!$D$2:$D$1048576,'Base Maestra'!$A22,'XX.CVEPRES-2023'!$F$2:$F$1048576,'Base Maestra'!P$4,'XX.CVEPRES-2023'!$E$2:$E$1048576,'Base Maestra'!$T$4)</f>
        <v>0</v>
      </c>
      <c r="Q22" s="21">
        <f>SUMIFS('XX.CVEPRES-2023'!$Y$2:$Y$1048576,'XX.CVEPRES-2023'!$D$2:$D$1048576,'Base Maestra'!$A22,'XX.CVEPRES-2023'!$F$2:$F$1048576,'Base Maestra'!Q$4,'XX.CVEPRES-2023'!$E$2:$E$1048576,'Base Maestra'!$T$4)</f>
        <v>0</v>
      </c>
      <c r="R22" s="21">
        <f>SUMIFS('XX.CVEPRES-2023'!$Y$2:$Y$1048576,'XX.CVEPRES-2023'!$D$2:$D$1048576,'Base Maestra'!$A22,'XX.CVEPRES-2023'!$F$2:$F$1048576,'Base Maestra'!R$4,'XX.CVEPRES-2023'!$E$2:$E$1048576,'Base Maestra'!$T$4)</f>
        <v>0</v>
      </c>
      <c r="S22" s="21">
        <f t="shared" si="1"/>
        <v>0</v>
      </c>
      <c r="V22" s="29">
        <v>17</v>
      </c>
      <c r="W22" s="29">
        <v>0.85</v>
      </c>
      <c r="X22" s="29">
        <v>0.15</v>
      </c>
      <c r="Y22" s="29">
        <v>15</v>
      </c>
    </row>
    <row r="23" spans="1:25" s="1" customFormat="1" ht="15" x14ac:dyDescent="0.3">
      <c r="A23" s="22">
        <v>93</v>
      </c>
      <c r="B23" s="19" t="s">
        <v>335</v>
      </c>
      <c r="C23" s="23">
        <v>514</v>
      </c>
      <c r="D23" s="22" t="s">
        <v>72</v>
      </c>
      <c r="E23" s="22" t="s">
        <v>20</v>
      </c>
      <c r="F23" s="21">
        <v>0</v>
      </c>
      <c r="G23" s="21">
        <v>0</v>
      </c>
      <c r="H23" s="21">
        <v>251793.77</v>
      </c>
      <c r="I23" s="21">
        <v>193980.05</v>
      </c>
      <c r="J23" s="21">
        <v>0</v>
      </c>
      <c r="K23" s="21">
        <v>0</v>
      </c>
      <c r="L23" s="24">
        <f t="shared" si="0"/>
        <v>445773.81999999995</v>
      </c>
      <c r="M23" s="21">
        <f>SUMIFS('XX.CVEPRES-2023'!$Y$2:$Y$1048576,'XX.CVEPRES-2023'!$D$2:$D$1048576,'Base Maestra'!$A23,'XX.CVEPRES-2023'!$F$2:$F$1048576,'Base Maestra'!M$4,'XX.CVEPRES-2023'!$E$2:$E$1048576,'Base Maestra'!$T$4)</f>
        <v>0</v>
      </c>
      <c r="N23" s="21">
        <f>SUMIFS('XX.CVEPRES-2023'!$Y$2:$Y$1048576,'XX.CVEPRES-2023'!$D$2:$D$1048576,'Base Maestra'!$A23,'XX.CVEPRES-2023'!$F$2:$F$1048576,'Base Maestra'!N$4,'XX.CVEPRES-2023'!$E$2:$E$1048576,'Base Maestra'!$T$4)</f>
        <v>0</v>
      </c>
      <c r="O23" s="21">
        <f>SUMIFS('XX.CVEPRES-2023'!$Y$2:$Y$1048576,'XX.CVEPRES-2023'!$D$2:$D$1048576,'Base Maestra'!$A23,'XX.CVEPRES-2023'!$F$2:$F$1048576,'Base Maestra'!O$4,'XX.CVEPRES-2023'!$E$2:$E$1048576,'Base Maestra'!$T$4)</f>
        <v>0</v>
      </c>
      <c r="P23" s="21">
        <f>SUMIFS('XX.CVEPRES-2023'!$Y$2:$Y$1048576,'XX.CVEPRES-2023'!$D$2:$D$1048576,'Base Maestra'!$A23,'XX.CVEPRES-2023'!$F$2:$F$1048576,'Base Maestra'!P$4,'XX.CVEPRES-2023'!$E$2:$E$1048576,'Base Maestra'!$T$4)</f>
        <v>0</v>
      </c>
      <c r="Q23" s="21">
        <f>SUMIFS('XX.CVEPRES-2023'!$Y$2:$Y$1048576,'XX.CVEPRES-2023'!$D$2:$D$1048576,'Base Maestra'!$A23,'XX.CVEPRES-2023'!$F$2:$F$1048576,'Base Maestra'!Q$4,'XX.CVEPRES-2023'!$E$2:$E$1048576,'Base Maestra'!$T$4)</f>
        <v>0</v>
      </c>
      <c r="R23" s="21">
        <f>SUMIFS('XX.CVEPRES-2023'!$Y$2:$Y$1048576,'XX.CVEPRES-2023'!$D$2:$D$1048576,'Base Maestra'!$A23,'XX.CVEPRES-2023'!$F$2:$F$1048576,'Base Maestra'!R$4,'XX.CVEPRES-2023'!$E$2:$E$1048576,'Base Maestra'!$T$4)</f>
        <v>0</v>
      </c>
      <c r="S23" s="21">
        <f t="shared" si="1"/>
        <v>0</v>
      </c>
      <c r="V23" s="29">
        <v>18</v>
      </c>
      <c r="W23" s="29">
        <v>0.9</v>
      </c>
      <c r="X23" s="29">
        <v>0.1</v>
      </c>
      <c r="Y23" s="29">
        <v>10</v>
      </c>
    </row>
    <row r="24" spans="1:25" s="1" customFormat="1" ht="15" x14ac:dyDescent="0.3">
      <c r="A24" s="22"/>
      <c r="B24" s="19" t="s">
        <v>335</v>
      </c>
      <c r="C24" s="23">
        <v>600</v>
      </c>
      <c r="D24" s="22" t="s">
        <v>316</v>
      </c>
      <c r="E24" s="22" t="s">
        <v>317</v>
      </c>
      <c r="F24" s="21">
        <v>0</v>
      </c>
      <c r="G24" s="21">
        <v>0</v>
      </c>
      <c r="H24" s="21">
        <v>0</v>
      </c>
      <c r="I24" s="21">
        <v>37212.94000000001</v>
      </c>
      <c r="J24" s="21">
        <v>474059.86</v>
      </c>
      <c r="K24" s="21">
        <v>0</v>
      </c>
      <c r="L24" s="24">
        <f t="shared" si="0"/>
        <v>511272.8</v>
      </c>
      <c r="M24" s="21">
        <f>SUMIFS('XX.CVEPRES-2023'!$Y$2:$Y$1048576,'XX.CVEPRES-2023'!$D$2:$D$1048576,'Base Maestra'!$A24,'XX.CVEPRES-2023'!$F$2:$F$1048576,'Base Maestra'!M$4,'XX.CVEPRES-2023'!$E$2:$E$1048576,'Base Maestra'!$T$4)</f>
        <v>0</v>
      </c>
      <c r="N24" s="21">
        <f>SUMIFS('XX.CVEPRES-2023'!$Y$2:$Y$1048576,'XX.CVEPRES-2023'!$D$2:$D$1048576,'Base Maestra'!$A24,'XX.CVEPRES-2023'!$F$2:$F$1048576,'Base Maestra'!N$4,'XX.CVEPRES-2023'!$E$2:$E$1048576,'Base Maestra'!$T$4)</f>
        <v>0</v>
      </c>
      <c r="O24" s="21">
        <f>SUMIFS('XX.CVEPRES-2023'!$Y$2:$Y$1048576,'XX.CVEPRES-2023'!$D$2:$D$1048576,'Base Maestra'!$A24,'XX.CVEPRES-2023'!$F$2:$F$1048576,'Base Maestra'!O$4,'XX.CVEPRES-2023'!$E$2:$E$1048576,'Base Maestra'!$T$4)</f>
        <v>0</v>
      </c>
      <c r="P24" s="21">
        <f>SUMIFS('XX.CVEPRES-2023'!$Y$2:$Y$1048576,'XX.CVEPRES-2023'!$D$2:$D$1048576,'Base Maestra'!$A24,'XX.CVEPRES-2023'!$F$2:$F$1048576,'Base Maestra'!P$4,'XX.CVEPRES-2023'!$E$2:$E$1048576,'Base Maestra'!$T$4)</f>
        <v>0</v>
      </c>
      <c r="Q24" s="21">
        <f>SUMIFS('XX.CVEPRES-2023'!$Y$2:$Y$1048576,'XX.CVEPRES-2023'!$D$2:$D$1048576,'Base Maestra'!$A24,'XX.CVEPRES-2023'!$F$2:$F$1048576,'Base Maestra'!Q$4,'XX.CVEPRES-2023'!$E$2:$E$1048576,'Base Maestra'!$T$4)</f>
        <v>0</v>
      </c>
      <c r="R24" s="21">
        <f>SUMIFS('XX.CVEPRES-2023'!$Y$2:$Y$1048576,'XX.CVEPRES-2023'!$D$2:$D$1048576,'Base Maestra'!$A24,'XX.CVEPRES-2023'!$F$2:$F$1048576,'Base Maestra'!R$4,'XX.CVEPRES-2023'!$E$2:$E$1048576,'Base Maestra'!$T$4)</f>
        <v>0</v>
      </c>
      <c r="S24" s="21">
        <f t="shared" si="1"/>
        <v>0</v>
      </c>
      <c r="V24" s="29">
        <v>19</v>
      </c>
      <c r="W24" s="29">
        <v>0.95</v>
      </c>
      <c r="X24" s="29">
        <v>0.05</v>
      </c>
      <c r="Y24" s="29">
        <v>5</v>
      </c>
    </row>
    <row r="25" spans="1:25" s="1" customFormat="1" ht="15" x14ac:dyDescent="0.3">
      <c r="A25" s="22">
        <v>94</v>
      </c>
      <c r="B25" s="19" t="s">
        <v>335</v>
      </c>
      <c r="C25" s="23">
        <v>610</v>
      </c>
      <c r="D25" s="22" t="s">
        <v>73</v>
      </c>
      <c r="E25" s="22" t="s">
        <v>21</v>
      </c>
      <c r="F25" s="21">
        <v>0</v>
      </c>
      <c r="G25" s="21">
        <v>756.93999999999994</v>
      </c>
      <c r="H25" s="21">
        <v>4968321.3100000005</v>
      </c>
      <c r="I25" s="21">
        <v>196970.58</v>
      </c>
      <c r="J25" s="21">
        <v>0</v>
      </c>
      <c r="K25" s="21">
        <v>0</v>
      </c>
      <c r="L25" s="24">
        <f t="shared" si="0"/>
        <v>5166048.830000001</v>
      </c>
      <c r="M25" s="21">
        <f>SUMIFS('XX.CVEPRES-2023'!$Y$2:$Y$1048576,'XX.CVEPRES-2023'!$D$2:$D$1048576,'Base Maestra'!$A25,'XX.CVEPRES-2023'!$F$2:$F$1048576,'Base Maestra'!M$4,'XX.CVEPRES-2023'!$E$2:$E$1048576,'Base Maestra'!$T$4)</f>
        <v>0</v>
      </c>
      <c r="N25" s="21">
        <f>SUMIFS('XX.CVEPRES-2023'!$Y$2:$Y$1048576,'XX.CVEPRES-2023'!$D$2:$D$1048576,'Base Maestra'!$A25,'XX.CVEPRES-2023'!$F$2:$F$1048576,'Base Maestra'!N$4,'XX.CVEPRES-2023'!$E$2:$E$1048576,'Base Maestra'!$T$4)</f>
        <v>0</v>
      </c>
      <c r="O25" s="21">
        <f>SUMIFS('XX.CVEPRES-2023'!$Y$2:$Y$1048576,'XX.CVEPRES-2023'!$D$2:$D$1048576,'Base Maestra'!$A25,'XX.CVEPRES-2023'!$F$2:$F$1048576,'Base Maestra'!O$4,'XX.CVEPRES-2023'!$E$2:$E$1048576,'Base Maestra'!$T$4)</f>
        <v>0</v>
      </c>
      <c r="P25" s="21">
        <f>SUMIFS('XX.CVEPRES-2023'!$Y$2:$Y$1048576,'XX.CVEPRES-2023'!$D$2:$D$1048576,'Base Maestra'!$A25,'XX.CVEPRES-2023'!$F$2:$F$1048576,'Base Maestra'!P$4,'XX.CVEPRES-2023'!$E$2:$E$1048576,'Base Maestra'!$T$4)</f>
        <v>0</v>
      </c>
      <c r="Q25" s="21">
        <f>SUMIFS('XX.CVEPRES-2023'!$Y$2:$Y$1048576,'XX.CVEPRES-2023'!$D$2:$D$1048576,'Base Maestra'!$A25,'XX.CVEPRES-2023'!$F$2:$F$1048576,'Base Maestra'!Q$4,'XX.CVEPRES-2023'!$E$2:$E$1048576,'Base Maestra'!$T$4)</f>
        <v>0</v>
      </c>
      <c r="R25" s="21">
        <f>SUMIFS('XX.CVEPRES-2023'!$Y$2:$Y$1048576,'XX.CVEPRES-2023'!$D$2:$D$1048576,'Base Maestra'!$A25,'XX.CVEPRES-2023'!$F$2:$F$1048576,'Base Maestra'!R$4,'XX.CVEPRES-2023'!$E$2:$E$1048576,'Base Maestra'!$T$4)</f>
        <v>0</v>
      </c>
      <c r="S25" s="21">
        <f t="shared" si="1"/>
        <v>0</v>
      </c>
      <c r="V25" s="29" t="s">
        <v>328</v>
      </c>
      <c r="W25" s="29">
        <v>1</v>
      </c>
      <c r="X25" s="29">
        <v>0</v>
      </c>
      <c r="Y25" s="29">
        <v>0</v>
      </c>
    </row>
    <row r="26" spans="1:25" s="1" customFormat="1" ht="15" x14ac:dyDescent="0.3">
      <c r="A26" s="22">
        <v>91</v>
      </c>
      <c r="B26" s="19" t="s">
        <v>335</v>
      </c>
      <c r="C26" s="23">
        <v>611</v>
      </c>
      <c r="D26" s="22" t="s">
        <v>70</v>
      </c>
      <c r="E26" s="22" t="s">
        <v>18</v>
      </c>
      <c r="F26" s="21">
        <v>0</v>
      </c>
      <c r="G26" s="21">
        <v>0</v>
      </c>
      <c r="H26" s="21">
        <v>0</v>
      </c>
      <c r="I26" s="21">
        <v>182103.64999999997</v>
      </c>
      <c r="J26" s="21">
        <v>0</v>
      </c>
      <c r="K26" s="21">
        <v>0</v>
      </c>
      <c r="L26" s="24">
        <f t="shared" si="0"/>
        <v>182103.64999999997</v>
      </c>
      <c r="M26" s="21">
        <f>SUMIFS('XX.CVEPRES-2023'!$Y$2:$Y$1048576,'XX.CVEPRES-2023'!$D$2:$D$1048576,'Base Maestra'!$A26,'XX.CVEPRES-2023'!$F$2:$F$1048576,'Base Maestra'!M$4,'XX.CVEPRES-2023'!$E$2:$E$1048576,'Base Maestra'!$T$4)</f>
        <v>0</v>
      </c>
      <c r="N26" s="21">
        <f>SUMIFS('XX.CVEPRES-2023'!$Y$2:$Y$1048576,'XX.CVEPRES-2023'!$D$2:$D$1048576,'Base Maestra'!$A26,'XX.CVEPRES-2023'!$F$2:$F$1048576,'Base Maestra'!N$4,'XX.CVEPRES-2023'!$E$2:$E$1048576,'Base Maestra'!$T$4)</f>
        <v>0</v>
      </c>
      <c r="O26" s="21">
        <f>SUMIFS('XX.CVEPRES-2023'!$Y$2:$Y$1048576,'XX.CVEPRES-2023'!$D$2:$D$1048576,'Base Maestra'!$A26,'XX.CVEPRES-2023'!$F$2:$F$1048576,'Base Maestra'!O$4,'XX.CVEPRES-2023'!$E$2:$E$1048576,'Base Maestra'!$T$4)</f>
        <v>0</v>
      </c>
      <c r="P26" s="21">
        <f>SUMIFS('XX.CVEPRES-2023'!$Y$2:$Y$1048576,'XX.CVEPRES-2023'!$D$2:$D$1048576,'Base Maestra'!$A26,'XX.CVEPRES-2023'!$F$2:$F$1048576,'Base Maestra'!P$4,'XX.CVEPRES-2023'!$E$2:$E$1048576,'Base Maestra'!$T$4)</f>
        <v>0</v>
      </c>
      <c r="Q26" s="21">
        <f>SUMIFS('XX.CVEPRES-2023'!$Y$2:$Y$1048576,'XX.CVEPRES-2023'!$D$2:$D$1048576,'Base Maestra'!$A26,'XX.CVEPRES-2023'!$F$2:$F$1048576,'Base Maestra'!Q$4,'XX.CVEPRES-2023'!$E$2:$E$1048576,'Base Maestra'!$T$4)</f>
        <v>0</v>
      </c>
      <c r="R26" s="21">
        <f>SUMIFS('XX.CVEPRES-2023'!$Y$2:$Y$1048576,'XX.CVEPRES-2023'!$D$2:$D$1048576,'Base Maestra'!$A26,'XX.CVEPRES-2023'!$F$2:$F$1048576,'Base Maestra'!R$4,'XX.CVEPRES-2023'!$E$2:$E$1048576,'Base Maestra'!$T$4)</f>
        <v>0</v>
      </c>
      <c r="S26" s="21">
        <f t="shared" si="1"/>
        <v>0</v>
      </c>
    </row>
    <row r="27" spans="1:25" s="1" customFormat="1" ht="15" x14ac:dyDescent="0.3">
      <c r="A27" s="22"/>
      <c r="B27" s="19" t="s">
        <v>335</v>
      </c>
      <c r="C27" s="23">
        <v>613</v>
      </c>
      <c r="D27" s="22" t="s">
        <v>318</v>
      </c>
      <c r="E27" s="22" t="s">
        <v>1</v>
      </c>
      <c r="F27" s="21">
        <v>0</v>
      </c>
      <c r="G27" s="21">
        <v>0</v>
      </c>
      <c r="H27" s="21">
        <v>0</v>
      </c>
      <c r="I27" s="21">
        <v>66368.05</v>
      </c>
      <c r="J27" s="21">
        <v>0</v>
      </c>
      <c r="K27" s="21">
        <v>0</v>
      </c>
      <c r="L27" s="24">
        <f t="shared" si="0"/>
        <v>66368.05</v>
      </c>
      <c r="M27" s="21">
        <f>SUMIFS('XX.CVEPRES-2023'!$Y$2:$Y$1048576,'XX.CVEPRES-2023'!$D$2:$D$1048576,'Base Maestra'!$A27,'XX.CVEPRES-2023'!$F$2:$F$1048576,'Base Maestra'!M$4,'XX.CVEPRES-2023'!$E$2:$E$1048576,'Base Maestra'!$T$4)</f>
        <v>0</v>
      </c>
      <c r="N27" s="21">
        <f>SUMIFS('XX.CVEPRES-2023'!$Y$2:$Y$1048576,'XX.CVEPRES-2023'!$D$2:$D$1048576,'Base Maestra'!$A27,'XX.CVEPRES-2023'!$F$2:$F$1048576,'Base Maestra'!N$4,'XX.CVEPRES-2023'!$E$2:$E$1048576,'Base Maestra'!$T$4)</f>
        <v>0</v>
      </c>
      <c r="O27" s="21">
        <f>SUMIFS('XX.CVEPRES-2023'!$Y$2:$Y$1048576,'XX.CVEPRES-2023'!$D$2:$D$1048576,'Base Maestra'!$A27,'XX.CVEPRES-2023'!$F$2:$F$1048576,'Base Maestra'!O$4,'XX.CVEPRES-2023'!$E$2:$E$1048576,'Base Maestra'!$T$4)</f>
        <v>0</v>
      </c>
      <c r="P27" s="21">
        <f>SUMIFS('XX.CVEPRES-2023'!$Y$2:$Y$1048576,'XX.CVEPRES-2023'!$D$2:$D$1048576,'Base Maestra'!$A27,'XX.CVEPRES-2023'!$F$2:$F$1048576,'Base Maestra'!P$4,'XX.CVEPRES-2023'!$E$2:$E$1048576,'Base Maestra'!$T$4)</f>
        <v>0</v>
      </c>
      <c r="Q27" s="21">
        <f>SUMIFS('XX.CVEPRES-2023'!$Y$2:$Y$1048576,'XX.CVEPRES-2023'!$D$2:$D$1048576,'Base Maestra'!$A27,'XX.CVEPRES-2023'!$F$2:$F$1048576,'Base Maestra'!Q$4,'XX.CVEPRES-2023'!$E$2:$E$1048576,'Base Maestra'!$T$4)</f>
        <v>0</v>
      </c>
      <c r="R27" s="21">
        <f>SUMIFS('XX.CVEPRES-2023'!$Y$2:$Y$1048576,'XX.CVEPRES-2023'!$D$2:$D$1048576,'Base Maestra'!$A27,'XX.CVEPRES-2023'!$F$2:$F$1048576,'Base Maestra'!R$4,'XX.CVEPRES-2023'!$E$2:$E$1048576,'Base Maestra'!$T$4)</f>
        <v>0</v>
      </c>
      <c r="S27" s="21">
        <f t="shared" si="1"/>
        <v>0</v>
      </c>
    </row>
    <row r="28" spans="1:25" s="1" customFormat="1" ht="15" x14ac:dyDescent="0.3">
      <c r="A28" s="22"/>
      <c r="B28" s="19" t="s">
        <v>335</v>
      </c>
      <c r="C28" s="23">
        <v>614</v>
      </c>
      <c r="D28" s="22" t="s">
        <v>319</v>
      </c>
      <c r="E28" s="22" t="s">
        <v>320</v>
      </c>
      <c r="F28" s="21">
        <v>0</v>
      </c>
      <c r="G28" s="21">
        <v>0</v>
      </c>
      <c r="H28" s="21">
        <v>0</v>
      </c>
      <c r="I28" s="21">
        <v>21921.679999999997</v>
      </c>
      <c r="J28" s="21">
        <v>0</v>
      </c>
      <c r="K28" s="21">
        <v>0</v>
      </c>
      <c r="L28" s="24">
        <f t="shared" si="0"/>
        <v>21921.679999999997</v>
      </c>
      <c r="M28" s="21">
        <f>SUMIFS('XX.CVEPRES-2023'!$Y$2:$Y$1048576,'XX.CVEPRES-2023'!$D$2:$D$1048576,'Base Maestra'!$A28,'XX.CVEPRES-2023'!$F$2:$F$1048576,'Base Maestra'!M$4,'XX.CVEPRES-2023'!$E$2:$E$1048576,'Base Maestra'!$T$4)</f>
        <v>0</v>
      </c>
      <c r="N28" s="21">
        <f>SUMIFS('XX.CVEPRES-2023'!$Y$2:$Y$1048576,'XX.CVEPRES-2023'!$D$2:$D$1048576,'Base Maestra'!$A28,'XX.CVEPRES-2023'!$F$2:$F$1048576,'Base Maestra'!N$4,'XX.CVEPRES-2023'!$E$2:$E$1048576,'Base Maestra'!$T$4)</f>
        <v>0</v>
      </c>
      <c r="O28" s="21">
        <f>SUMIFS('XX.CVEPRES-2023'!$Y$2:$Y$1048576,'XX.CVEPRES-2023'!$D$2:$D$1048576,'Base Maestra'!$A28,'XX.CVEPRES-2023'!$F$2:$F$1048576,'Base Maestra'!O$4,'XX.CVEPRES-2023'!$E$2:$E$1048576,'Base Maestra'!$T$4)</f>
        <v>0</v>
      </c>
      <c r="P28" s="21">
        <f>SUMIFS('XX.CVEPRES-2023'!$Y$2:$Y$1048576,'XX.CVEPRES-2023'!$D$2:$D$1048576,'Base Maestra'!$A28,'XX.CVEPRES-2023'!$F$2:$F$1048576,'Base Maestra'!P$4,'XX.CVEPRES-2023'!$E$2:$E$1048576,'Base Maestra'!$T$4)</f>
        <v>0</v>
      </c>
      <c r="Q28" s="21">
        <f>SUMIFS('XX.CVEPRES-2023'!$Y$2:$Y$1048576,'XX.CVEPRES-2023'!$D$2:$D$1048576,'Base Maestra'!$A28,'XX.CVEPRES-2023'!$F$2:$F$1048576,'Base Maestra'!Q$4,'XX.CVEPRES-2023'!$E$2:$E$1048576,'Base Maestra'!$T$4)</f>
        <v>0</v>
      </c>
      <c r="R28" s="21">
        <f>SUMIFS('XX.CVEPRES-2023'!$Y$2:$Y$1048576,'XX.CVEPRES-2023'!$D$2:$D$1048576,'Base Maestra'!$A28,'XX.CVEPRES-2023'!$F$2:$F$1048576,'Base Maestra'!R$4,'XX.CVEPRES-2023'!$E$2:$E$1048576,'Base Maestra'!$T$4)</f>
        <v>0</v>
      </c>
      <c r="S28" s="21">
        <f t="shared" si="1"/>
        <v>0</v>
      </c>
    </row>
    <row r="29" spans="1:25" s="1" customFormat="1" ht="15" x14ac:dyDescent="0.3">
      <c r="A29" s="22">
        <v>73</v>
      </c>
      <c r="B29" s="22" t="s">
        <v>336</v>
      </c>
      <c r="C29" s="25" t="s">
        <v>182</v>
      </c>
      <c r="D29" s="22" t="s">
        <v>102</v>
      </c>
      <c r="E29" s="22" t="s">
        <v>52</v>
      </c>
      <c r="F29" s="21">
        <v>0</v>
      </c>
      <c r="G29" s="21">
        <v>0</v>
      </c>
      <c r="H29" s="21">
        <v>0</v>
      </c>
      <c r="I29" s="21">
        <v>0</v>
      </c>
      <c r="J29" s="21">
        <v>0</v>
      </c>
      <c r="K29" s="21">
        <v>75063.77</v>
      </c>
      <c r="L29" s="24">
        <f t="shared" si="0"/>
        <v>75063.77</v>
      </c>
      <c r="M29" s="21">
        <f>SUMIFS('XX.CVEPRES-2023'!$Y$2:$Y$1048576,'XX.CVEPRES-2023'!$D$2:$D$1048576,'Base Maestra'!$A29,'XX.CVEPRES-2023'!$F$2:$F$1048576,'Base Maestra'!M$4,'XX.CVEPRES-2023'!$E$2:$E$1048576,'Base Maestra'!$T$4)</f>
        <v>0</v>
      </c>
      <c r="N29" s="21">
        <f>SUMIFS('XX.CVEPRES-2023'!$Y$2:$Y$1048576,'XX.CVEPRES-2023'!$D$2:$D$1048576,'Base Maestra'!$A29,'XX.CVEPRES-2023'!$F$2:$F$1048576,'Base Maestra'!N$4,'XX.CVEPRES-2023'!$E$2:$E$1048576,'Base Maestra'!$T$4)</f>
        <v>0</v>
      </c>
      <c r="O29" s="21">
        <f>SUMIFS('XX.CVEPRES-2023'!$Y$2:$Y$1048576,'XX.CVEPRES-2023'!$D$2:$D$1048576,'Base Maestra'!$A29,'XX.CVEPRES-2023'!$F$2:$F$1048576,'Base Maestra'!O$4,'XX.CVEPRES-2023'!$E$2:$E$1048576,'Base Maestra'!$T$4)</f>
        <v>0</v>
      </c>
      <c r="P29" s="21">
        <f>SUMIFS('XX.CVEPRES-2023'!$Y$2:$Y$1048576,'XX.CVEPRES-2023'!$D$2:$D$1048576,'Base Maestra'!$A29,'XX.CVEPRES-2023'!$F$2:$F$1048576,'Base Maestra'!P$4,'XX.CVEPRES-2023'!$E$2:$E$1048576,'Base Maestra'!$T$4)</f>
        <v>0</v>
      </c>
      <c r="Q29" s="21">
        <f>SUMIFS('XX.CVEPRES-2023'!$Y$2:$Y$1048576,'XX.CVEPRES-2023'!$D$2:$D$1048576,'Base Maestra'!$A29,'XX.CVEPRES-2023'!$F$2:$F$1048576,'Base Maestra'!Q$4,'XX.CVEPRES-2023'!$E$2:$E$1048576,'Base Maestra'!$T$4)</f>
        <v>0</v>
      </c>
      <c r="R29" s="21">
        <f>SUMIFS('XX.CVEPRES-2023'!$Y$2:$Y$1048576,'XX.CVEPRES-2023'!$D$2:$D$1048576,'Base Maestra'!$A29,'XX.CVEPRES-2023'!$F$2:$F$1048576,'Base Maestra'!R$4,'XX.CVEPRES-2023'!$E$2:$E$1048576,'Base Maestra'!$T$4)</f>
        <v>0</v>
      </c>
      <c r="S29" s="21">
        <f t="shared" si="1"/>
        <v>0</v>
      </c>
    </row>
    <row r="30" spans="1:25" s="1" customFormat="1" ht="15" x14ac:dyDescent="0.3">
      <c r="A30" s="22">
        <v>74</v>
      </c>
      <c r="B30" s="22" t="s">
        <v>336</v>
      </c>
      <c r="C30" s="25" t="s">
        <v>184</v>
      </c>
      <c r="D30" s="22" t="s">
        <v>103</v>
      </c>
      <c r="E30" s="22" t="s">
        <v>53</v>
      </c>
      <c r="F30" s="21">
        <v>0</v>
      </c>
      <c r="G30" s="21">
        <v>0</v>
      </c>
      <c r="H30" s="21">
        <v>10671.750000000002</v>
      </c>
      <c r="I30" s="21">
        <v>75617.609999999986</v>
      </c>
      <c r="J30" s="21">
        <v>0</v>
      </c>
      <c r="K30" s="21">
        <v>0</v>
      </c>
      <c r="L30" s="24">
        <f t="shared" si="0"/>
        <v>86289.359999999986</v>
      </c>
      <c r="M30" s="21">
        <f>SUMIFS('XX.CVEPRES-2023'!$Y$2:$Y$1048576,'XX.CVEPRES-2023'!$D$2:$D$1048576,'Base Maestra'!$A30,'XX.CVEPRES-2023'!$F$2:$F$1048576,'Base Maestra'!M$4,'XX.CVEPRES-2023'!$E$2:$E$1048576,'Base Maestra'!$T$4)</f>
        <v>0</v>
      </c>
      <c r="N30" s="21">
        <f>SUMIFS('XX.CVEPRES-2023'!$Y$2:$Y$1048576,'XX.CVEPRES-2023'!$D$2:$D$1048576,'Base Maestra'!$A30,'XX.CVEPRES-2023'!$F$2:$F$1048576,'Base Maestra'!N$4,'XX.CVEPRES-2023'!$E$2:$E$1048576,'Base Maestra'!$T$4)</f>
        <v>0</v>
      </c>
      <c r="O30" s="21">
        <f>SUMIFS('XX.CVEPRES-2023'!$Y$2:$Y$1048576,'XX.CVEPRES-2023'!$D$2:$D$1048576,'Base Maestra'!$A30,'XX.CVEPRES-2023'!$F$2:$F$1048576,'Base Maestra'!O$4,'XX.CVEPRES-2023'!$E$2:$E$1048576,'Base Maestra'!$T$4)</f>
        <v>0</v>
      </c>
      <c r="P30" s="21">
        <f>SUMIFS('XX.CVEPRES-2023'!$Y$2:$Y$1048576,'XX.CVEPRES-2023'!$D$2:$D$1048576,'Base Maestra'!$A30,'XX.CVEPRES-2023'!$F$2:$F$1048576,'Base Maestra'!P$4,'XX.CVEPRES-2023'!$E$2:$E$1048576,'Base Maestra'!$T$4)</f>
        <v>0</v>
      </c>
      <c r="Q30" s="21">
        <f>SUMIFS('XX.CVEPRES-2023'!$Y$2:$Y$1048576,'XX.CVEPRES-2023'!$D$2:$D$1048576,'Base Maestra'!$A30,'XX.CVEPRES-2023'!$F$2:$F$1048576,'Base Maestra'!Q$4,'XX.CVEPRES-2023'!$E$2:$E$1048576,'Base Maestra'!$T$4)</f>
        <v>0</v>
      </c>
      <c r="R30" s="21">
        <f>SUMIFS('XX.CVEPRES-2023'!$Y$2:$Y$1048576,'XX.CVEPRES-2023'!$D$2:$D$1048576,'Base Maestra'!$A30,'XX.CVEPRES-2023'!$F$2:$F$1048576,'Base Maestra'!R$4,'XX.CVEPRES-2023'!$E$2:$E$1048576,'Base Maestra'!$T$4)</f>
        <v>0</v>
      </c>
      <c r="S30" s="21">
        <f t="shared" si="1"/>
        <v>0</v>
      </c>
    </row>
    <row r="31" spans="1:25" s="1" customFormat="1" ht="15" x14ac:dyDescent="0.3">
      <c r="A31" s="22">
        <v>75</v>
      </c>
      <c r="B31" s="22" t="s">
        <v>336</v>
      </c>
      <c r="C31" s="25" t="s">
        <v>186</v>
      </c>
      <c r="D31" s="22">
        <v>9998</v>
      </c>
      <c r="E31" s="22" t="s">
        <v>54</v>
      </c>
      <c r="F31" s="21">
        <v>0</v>
      </c>
      <c r="G31" s="21">
        <v>0</v>
      </c>
      <c r="H31" s="21">
        <v>161.29</v>
      </c>
      <c r="I31" s="21">
        <v>169368.29</v>
      </c>
      <c r="J31" s="21">
        <v>191406.53</v>
      </c>
      <c r="K31" s="21">
        <v>0</v>
      </c>
      <c r="L31" s="24">
        <f t="shared" si="0"/>
        <v>360936.11</v>
      </c>
      <c r="M31" s="21">
        <f>SUMIFS('XX.CVEPRES-2023'!$Y$2:$Y$1048576,'XX.CVEPRES-2023'!$D$2:$D$1048576,'Base Maestra'!$A31,'XX.CVEPRES-2023'!$F$2:$F$1048576,'Base Maestra'!M$4,'XX.CVEPRES-2023'!$E$2:$E$1048576,'Base Maestra'!$T$4)</f>
        <v>0</v>
      </c>
      <c r="N31" s="21">
        <f>SUMIFS('XX.CVEPRES-2023'!$Y$2:$Y$1048576,'XX.CVEPRES-2023'!$D$2:$D$1048576,'Base Maestra'!$A31,'XX.CVEPRES-2023'!$F$2:$F$1048576,'Base Maestra'!N$4,'XX.CVEPRES-2023'!$E$2:$E$1048576,'Base Maestra'!$T$4)</f>
        <v>0</v>
      </c>
      <c r="O31" s="21">
        <f>SUMIFS('XX.CVEPRES-2023'!$Y$2:$Y$1048576,'XX.CVEPRES-2023'!$D$2:$D$1048576,'Base Maestra'!$A31,'XX.CVEPRES-2023'!$F$2:$F$1048576,'Base Maestra'!O$4,'XX.CVEPRES-2023'!$E$2:$E$1048576,'Base Maestra'!$T$4)</f>
        <v>0</v>
      </c>
      <c r="P31" s="21">
        <f>SUMIFS('XX.CVEPRES-2023'!$Y$2:$Y$1048576,'XX.CVEPRES-2023'!$D$2:$D$1048576,'Base Maestra'!$A31,'XX.CVEPRES-2023'!$F$2:$F$1048576,'Base Maestra'!P$4,'XX.CVEPRES-2023'!$E$2:$E$1048576,'Base Maestra'!$T$4)</f>
        <v>0</v>
      </c>
      <c r="Q31" s="21">
        <f>SUMIFS('XX.CVEPRES-2023'!$Y$2:$Y$1048576,'XX.CVEPRES-2023'!$D$2:$D$1048576,'Base Maestra'!$A31,'XX.CVEPRES-2023'!$F$2:$F$1048576,'Base Maestra'!Q$4,'XX.CVEPRES-2023'!$E$2:$E$1048576,'Base Maestra'!$T$4)</f>
        <v>0</v>
      </c>
      <c r="R31" s="21">
        <f>SUMIFS('XX.CVEPRES-2023'!$Y$2:$Y$1048576,'XX.CVEPRES-2023'!$D$2:$D$1048576,'Base Maestra'!$A31,'XX.CVEPRES-2023'!$F$2:$F$1048576,'Base Maestra'!R$4,'XX.CVEPRES-2023'!$E$2:$E$1048576,'Base Maestra'!$T$4)</f>
        <v>0</v>
      </c>
      <c r="S31" s="21">
        <f t="shared" si="1"/>
        <v>0</v>
      </c>
    </row>
    <row r="32" spans="1:25" s="1" customFormat="1" ht="15" x14ac:dyDescent="0.3">
      <c r="A32" s="22">
        <v>76</v>
      </c>
      <c r="B32" s="22" t="s">
        <v>336</v>
      </c>
      <c r="C32" s="25" t="s">
        <v>207</v>
      </c>
      <c r="D32" s="22">
        <v>9998</v>
      </c>
      <c r="E32" s="22" t="s">
        <v>55</v>
      </c>
      <c r="F32" s="21">
        <v>0</v>
      </c>
      <c r="G32" s="21">
        <v>31397.46</v>
      </c>
      <c r="H32" s="21">
        <v>0</v>
      </c>
      <c r="I32" s="21">
        <v>124668.80999999997</v>
      </c>
      <c r="J32" s="21">
        <v>345681.01999999996</v>
      </c>
      <c r="K32" s="21">
        <v>0</v>
      </c>
      <c r="L32" s="24">
        <f t="shared" si="0"/>
        <v>501747.28999999992</v>
      </c>
      <c r="M32" s="21">
        <f>SUMIFS('XX.CVEPRES-2023'!$Y$2:$Y$1048576,'XX.CVEPRES-2023'!$D$2:$D$1048576,'Base Maestra'!$A32,'XX.CVEPRES-2023'!$F$2:$F$1048576,'Base Maestra'!M$4,'XX.CVEPRES-2023'!$E$2:$E$1048576,'Base Maestra'!$T$4)</f>
        <v>0</v>
      </c>
      <c r="N32" s="21">
        <f>SUMIFS('XX.CVEPRES-2023'!$Y$2:$Y$1048576,'XX.CVEPRES-2023'!$D$2:$D$1048576,'Base Maestra'!$A32,'XX.CVEPRES-2023'!$F$2:$F$1048576,'Base Maestra'!N$4,'XX.CVEPRES-2023'!$E$2:$E$1048576,'Base Maestra'!$T$4)</f>
        <v>0</v>
      </c>
      <c r="O32" s="21">
        <f>SUMIFS('XX.CVEPRES-2023'!$Y$2:$Y$1048576,'XX.CVEPRES-2023'!$D$2:$D$1048576,'Base Maestra'!$A32,'XX.CVEPRES-2023'!$F$2:$F$1048576,'Base Maestra'!O$4,'XX.CVEPRES-2023'!$E$2:$E$1048576,'Base Maestra'!$T$4)</f>
        <v>0</v>
      </c>
      <c r="P32" s="21">
        <f>SUMIFS('XX.CVEPRES-2023'!$Y$2:$Y$1048576,'XX.CVEPRES-2023'!$D$2:$D$1048576,'Base Maestra'!$A32,'XX.CVEPRES-2023'!$F$2:$F$1048576,'Base Maestra'!P$4,'XX.CVEPRES-2023'!$E$2:$E$1048576,'Base Maestra'!$T$4)</f>
        <v>0</v>
      </c>
      <c r="Q32" s="21">
        <f>SUMIFS('XX.CVEPRES-2023'!$Y$2:$Y$1048576,'XX.CVEPRES-2023'!$D$2:$D$1048576,'Base Maestra'!$A32,'XX.CVEPRES-2023'!$F$2:$F$1048576,'Base Maestra'!Q$4,'XX.CVEPRES-2023'!$E$2:$E$1048576,'Base Maestra'!$T$4)</f>
        <v>0</v>
      </c>
      <c r="R32" s="21">
        <f>SUMIFS('XX.CVEPRES-2023'!$Y$2:$Y$1048576,'XX.CVEPRES-2023'!$D$2:$D$1048576,'Base Maestra'!$A32,'XX.CVEPRES-2023'!$F$2:$F$1048576,'Base Maestra'!R$4,'XX.CVEPRES-2023'!$E$2:$E$1048576,'Base Maestra'!$T$4)</f>
        <v>0</v>
      </c>
      <c r="S32" s="21">
        <f t="shared" si="1"/>
        <v>0</v>
      </c>
    </row>
    <row r="33" spans="1:19" s="1" customFormat="1" ht="15" x14ac:dyDescent="0.3">
      <c r="A33" s="22">
        <v>77</v>
      </c>
      <c r="B33" s="22" t="s">
        <v>336</v>
      </c>
      <c r="C33" s="25" t="s">
        <v>188</v>
      </c>
      <c r="D33" s="22" t="s">
        <v>104</v>
      </c>
      <c r="E33" s="22" t="s">
        <v>56</v>
      </c>
      <c r="F33" s="21">
        <v>0</v>
      </c>
      <c r="G33" s="21">
        <v>0</v>
      </c>
      <c r="H33" s="21">
        <v>0</v>
      </c>
      <c r="I33" s="21">
        <v>97916.900000000009</v>
      </c>
      <c r="J33" s="21">
        <v>0</v>
      </c>
      <c r="K33" s="21">
        <v>0</v>
      </c>
      <c r="L33" s="24">
        <f t="shared" si="0"/>
        <v>97916.900000000009</v>
      </c>
      <c r="M33" s="21">
        <f>SUMIFS('XX.CVEPRES-2023'!$Y$2:$Y$1048576,'XX.CVEPRES-2023'!$D$2:$D$1048576,'Base Maestra'!$A33,'XX.CVEPRES-2023'!$F$2:$F$1048576,'Base Maestra'!M$4,'XX.CVEPRES-2023'!$E$2:$E$1048576,'Base Maestra'!$T$4)</f>
        <v>0</v>
      </c>
      <c r="N33" s="21">
        <f>SUMIFS('XX.CVEPRES-2023'!$Y$2:$Y$1048576,'XX.CVEPRES-2023'!$D$2:$D$1048576,'Base Maestra'!$A33,'XX.CVEPRES-2023'!$F$2:$F$1048576,'Base Maestra'!N$4,'XX.CVEPRES-2023'!$E$2:$E$1048576,'Base Maestra'!$T$4)</f>
        <v>0</v>
      </c>
      <c r="O33" s="21">
        <f>SUMIFS('XX.CVEPRES-2023'!$Y$2:$Y$1048576,'XX.CVEPRES-2023'!$D$2:$D$1048576,'Base Maestra'!$A33,'XX.CVEPRES-2023'!$F$2:$F$1048576,'Base Maestra'!O$4,'XX.CVEPRES-2023'!$E$2:$E$1048576,'Base Maestra'!$T$4)</f>
        <v>0</v>
      </c>
      <c r="P33" s="21">
        <f>SUMIFS('XX.CVEPRES-2023'!$Y$2:$Y$1048576,'XX.CVEPRES-2023'!$D$2:$D$1048576,'Base Maestra'!$A33,'XX.CVEPRES-2023'!$F$2:$F$1048576,'Base Maestra'!P$4,'XX.CVEPRES-2023'!$E$2:$E$1048576,'Base Maestra'!$T$4)</f>
        <v>0</v>
      </c>
      <c r="Q33" s="21">
        <f>SUMIFS('XX.CVEPRES-2023'!$Y$2:$Y$1048576,'XX.CVEPRES-2023'!$D$2:$D$1048576,'Base Maestra'!$A33,'XX.CVEPRES-2023'!$F$2:$F$1048576,'Base Maestra'!Q$4,'XX.CVEPRES-2023'!$E$2:$E$1048576,'Base Maestra'!$T$4)</f>
        <v>0</v>
      </c>
      <c r="R33" s="21">
        <f>SUMIFS('XX.CVEPRES-2023'!$Y$2:$Y$1048576,'XX.CVEPRES-2023'!$D$2:$D$1048576,'Base Maestra'!$A33,'XX.CVEPRES-2023'!$F$2:$F$1048576,'Base Maestra'!R$4,'XX.CVEPRES-2023'!$E$2:$E$1048576,'Base Maestra'!$T$4)</f>
        <v>0</v>
      </c>
      <c r="S33" s="21">
        <f t="shared" si="1"/>
        <v>0</v>
      </c>
    </row>
    <row r="34" spans="1:19" s="1" customFormat="1" ht="15" x14ac:dyDescent="0.3">
      <c r="A34" s="22">
        <v>49</v>
      </c>
      <c r="B34" s="22" t="s">
        <v>337</v>
      </c>
      <c r="C34" s="25" t="s">
        <v>134</v>
      </c>
      <c r="D34" s="22" t="s">
        <v>77</v>
      </c>
      <c r="E34" s="22" t="s">
        <v>25</v>
      </c>
      <c r="F34" s="21">
        <v>5293.13</v>
      </c>
      <c r="G34" s="21">
        <v>1497975.6999999997</v>
      </c>
      <c r="H34" s="21">
        <v>1389.3</v>
      </c>
      <c r="I34" s="21">
        <v>120539.94000000002</v>
      </c>
      <c r="J34" s="21">
        <v>220361.93000000002</v>
      </c>
      <c r="K34" s="21">
        <v>0</v>
      </c>
      <c r="L34" s="24">
        <f t="shared" si="0"/>
        <v>1845559.9999999995</v>
      </c>
      <c r="M34" s="21">
        <f>SUMIFS('XX.CVEPRES-2023'!$Y$2:$Y$1048576,'XX.CVEPRES-2023'!$D$2:$D$1048576,'Base Maestra'!$A34,'XX.CVEPRES-2023'!$F$2:$F$1048576,'Base Maestra'!M$4,'XX.CVEPRES-2023'!$E$2:$E$1048576,'Base Maestra'!$T$4)</f>
        <v>0</v>
      </c>
      <c r="N34" s="21">
        <f>SUMIFS('XX.CVEPRES-2023'!$Y$2:$Y$1048576,'XX.CVEPRES-2023'!$D$2:$D$1048576,'Base Maestra'!$A34,'XX.CVEPRES-2023'!$F$2:$F$1048576,'Base Maestra'!N$4,'XX.CVEPRES-2023'!$E$2:$E$1048576,'Base Maestra'!$T$4)</f>
        <v>0</v>
      </c>
      <c r="O34" s="21">
        <f>SUMIFS('XX.CVEPRES-2023'!$Y$2:$Y$1048576,'XX.CVEPRES-2023'!$D$2:$D$1048576,'Base Maestra'!$A34,'XX.CVEPRES-2023'!$F$2:$F$1048576,'Base Maestra'!O$4,'XX.CVEPRES-2023'!$E$2:$E$1048576,'Base Maestra'!$T$4)</f>
        <v>0</v>
      </c>
      <c r="P34" s="21">
        <f>SUMIFS('XX.CVEPRES-2023'!$Y$2:$Y$1048576,'XX.CVEPRES-2023'!$D$2:$D$1048576,'Base Maestra'!$A34,'XX.CVEPRES-2023'!$F$2:$F$1048576,'Base Maestra'!P$4,'XX.CVEPRES-2023'!$E$2:$E$1048576,'Base Maestra'!$T$4)</f>
        <v>0</v>
      </c>
      <c r="Q34" s="21">
        <f>SUMIFS('XX.CVEPRES-2023'!$Y$2:$Y$1048576,'XX.CVEPRES-2023'!$D$2:$D$1048576,'Base Maestra'!$A34,'XX.CVEPRES-2023'!$F$2:$F$1048576,'Base Maestra'!Q$4,'XX.CVEPRES-2023'!$E$2:$E$1048576,'Base Maestra'!$T$4)</f>
        <v>0</v>
      </c>
      <c r="R34" s="21">
        <f>SUMIFS('XX.CVEPRES-2023'!$Y$2:$Y$1048576,'XX.CVEPRES-2023'!$D$2:$D$1048576,'Base Maestra'!$A34,'XX.CVEPRES-2023'!$F$2:$F$1048576,'Base Maestra'!R$4,'XX.CVEPRES-2023'!$E$2:$E$1048576,'Base Maestra'!$T$4)</f>
        <v>0</v>
      </c>
      <c r="S34" s="21">
        <f t="shared" si="1"/>
        <v>0</v>
      </c>
    </row>
    <row r="35" spans="1:19" s="1" customFormat="1" ht="15" x14ac:dyDescent="0.3">
      <c r="A35" s="22">
        <v>102</v>
      </c>
      <c r="B35" s="22" t="s">
        <v>337</v>
      </c>
      <c r="C35" s="25" t="s">
        <v>136</v>
      </c>
      <c r="D35" s="22" t="s">
        <v>78</v>
      </c>
      <c r="E35" s="22" t="s">
        <v>26</v>
      </c>
      <c r="F35" s="21">
        <v>0</v>
      </c>
      <c r="G35" s="21">
        <v>0</v>
      </c>
      <c r="H35" s="21">
        <v>0</v>
      </c>
      <c r="I35" s="21">
        <v>0</v>
      </c>
      <c r="J35" s="21">
        <v>43187253.029999986</v>
      </c>
      <c r="K35" s="21">
        <v>0</v>
      </c>
      <c r="L35" s="24">
        <f t="shared" si="0"/>
        <v>43187253.029999986</v>
      </c>
      <c r="M35" s="21">
        <f>SUMIFS('XX.CVEPRES-2023'!$Y$2:$Y$1048576,'XX.CVEPRES-2023'!$D$2:$D$1048576,'Base Maestra'!$A35,'XX.CVEPRES-2023'!$F$2:$F$1048576,'Base Maestra'!M$4,'XX.CVEPRES-2023'!$E$2:$E$1048576,'Base Maestra'!$T$4)</f>
        <v>0</v>
      </c>
      <c r="N35" s="21">
        <f>SUMIFS('XX.CVEPRES-2023'!$Y$2:$Y$1048576,'XX.CVEPRES-2023'!$D$2:$D$1048576,'Base Maestra'!$A35,'XX.CVEPRES-2023'!$F$2:$F$1048576,'Base Maestra'!N$4,'XX.CVEPRES-2023'!$E$2:$E$1048576,'Base Maestra'!$T$4)</f>
        <v>0</v>
      </c>
      <c r="O35" s="21">
        <f>SUMIFS('XX.CVEPRES-2023'!$Y$2:$Y$1048576,'XX.CVEPRES-2023'!$D$2:$D$1048576,'Base Maestra'!$A35,'XX.CVEPRES-2023'!$F$2:$F$1048576,'Base Maestra'!O$4,'XX.CVEPRES-2023'!$E$2:$E$1048576,'Base Maestra'!$T$4)</f>
        <v>0</v>
      </c>
      <c r="P35" s="21">
        <f>SUMIFS('XX.CVEPRES-2023'!$Y$2:$Y$1048576,'XX.CVEPRES-2023'!$D$2:$D$1048576,'Base Maestra'!$A35,'XX.CVEPRES-2023'!$F$2:$F$1048576,'Base Maestra'!P$4,'XX.CVEPRES-2023'!$E$2:$E$1048576,'Base Maestra'!$T$4)</f>
        <v>0</v>
      </c>
      <c r="Q35" s="21">
        <f>SUMIFS('XX.CVEPRES-2023'!$Y$2:$Y$1048576,'XX.CVEPRES-2023'!$D$2:$D$1048576,'Base Maestra'!$A35,'XX.CVEPRES-2023'!$F$2:$F$1048576,'Base Maestra'!Q$4,'XX.CVEPRES-2023'!$E$2:$E$1048576,'Base Maestra'!$T$4)</f>
        <v>0</v>
      </c>
      <c r="R35" s="21">
        <f>SUMIFS('XX.CVEPRES-2023'!$Y$2:$Y$1048576,'XX.CVEPRES-2023'!$D$2:$D$1048576,'Base Maestra'!$A35,'XX.CVEPRES-2023'!$F$2:$F$1048576,'Base Maestra'!R$4,'XX.CVEPRES-2023'!$E$2:$E$1048576,'Base Maestra'!$T$4)</f>
        <v>0</v>
      </c>
      <c r="S35" s="21">
        <f t="shared" si="1"/>
        <v>0</v>
      </c>
    </row>
    <row r="36" spans="1:19" s="1" customFormat="1" ht="15" x14ac:dyDescent="0.3">
      <c r="A36" s="22">
        <v>50</v>
      </c>
      <c r="B36" s="22" t="s">
        <v>337</v>
      </c>
      <c r="C36" s="25" t="s">
        <v>138</v>
      </c>
      <c r="D36" s="22" t="s">
        <v>79</v>
      </c>
      <c r="E36" s="22" t="s">
        <v>27</v>
      </c>
      <c r="F36" s="21">
        <v>66934.320000000007</v>
      </c>
      <c r="G36" s="21">
        <v>331966.89</v>
      </c>
      <c r="H36" s="21">
        <v>57649.89</v>
      </c>
      <c r="I36" s="21">
        <v>2294.9499999999994</v>
      </c>
      <c r="J36" s="21">
        <v>57726.31</v>
      </c>
      <c r="K36" s="21">
        <v>0</v>
      </c>
      <c r="L36" s="24">
        <f t="shared" si="0"/>
        <v>516572.36000000004</v>
      </c>
      <c r="M36" s="21">
        <f>SUMIFS('XX.CVEPRES-2023'!$Y$2:$Y$1048576,'XX.CVEPRES-2023'!$D$2:$D$1048576,'Base Maestra'!$A36,'XX.CVEPRES-2023'!$F$2:$F$1048576,'Base Maestra'!M$4,'XX.CVEPRES-2023'!$E$2:$E$1048576,'Base Maestra'!$T$4)</f>
        <v>0</v>
      </c>
      <c r="N36" s="21">
        <f>SUMIFS('XX.CVEPRES-2023'!$Y$2:$Y$1048576,'XX.CVEPRES-2023'!$D$2:$D$1048576,'Base Maestra'!$A36,'XX.CVEPRES-2023'!$F$2:$F$1048576,'Base Maestra'!N$4,'XX.CVEPRES-2023'!$E$2:$E$1048576,'Base Maestra'!$T$4)</f>
        <v>0</v>
      </c>
      <c r="O36" s="21">
        <f>SUMIFS('XX.CVEPRES-2023'!$Y$2:$Y$1048576,'XX.CVEPRES-2023'!$D$2:$D$1048576,'Base Maestra'!$A36,'XX.CVEPRES-2023'!$F$2:$F$1048576,'Base Maestra'!O$4,'XX.CVEPRES-2023'!$E$2:$E$1048576,'Base Maestra'!$T$4)</f>
        <v>0</v>
      </c>
      <c r="P36" s="21">
        <f>SUMIFS('XX.CVEPRES-2023'!$Y$2:$Y$1048576,'XX.CVEPRES-2023'!$D$2:$D$1048576,'Base Maestra'!$A36,'XX.CVEPRES-2023'!$F$2:$F$1048576,'Base Maestra'!P$4,'XX.CVEPRES-2023'!$E$2:$E$1048576,'Base Maestra'!$T$4)</f>
        <v>0</v>
      </c>
      <c r="Q36" s="21">
        <f>SUMIFS('XX.CVEPRES-2023'!$Y$2:$Y$1048576,'XX.CVEPRES-2023'!$D$2:$D$1048576,'Base Maestra'!$A36,'XX.CVEPRES-2023'!$F$2:$F$1048576,'Base Maestra'!Q$4,'XX.CVEPRES-2023'!$E$2:$E$1048576,'Base Maestra'!$T$4)</f>
        <v>0</v>
      </c>
      <c r="R36" s="21">
        <f>SUMIFS('XX.CVEPRES-2023'!$Y$2:$Y$1048576,'XX.CVEPRES-2023'!$D$2:$D$1048576,'Base Maestra'!$A36,'XX.CVEPRES-2023'!$F$2:$F$1048576,'Base Maestra'!R$4,'XX.CVEPRES-2023'!$E$2:$E$1048576,'Base Maestra'!$T$4)</f>
        <v>0</v>
      </c>
      <c r="S36" s="21">
        <f t="shared" si="1"/>
        <v>0</v>
      </c>
    </row>
    <row r="37" spans="1:19" s="1" customFormat="1" ht="15" x14ac:dyDescent="0.3">
      <c r="A37" s="22">
        <v>51</v>
      </c>
      <c r="B37" s="22" t="s">
        <v>337</v>
      </c>
      <c r="C37" s="25" t="s">
        <v>140</v>
      </c>
      <c r="D37" s="22" t="s">
        <v>80</v>
      </c>
      <c r="E37" s="22" t="s">
        <v>28</v>
      </c>
      <c r="F37" s="21">
        <v>856110.13999999978</v>
      </c>
      <c r="G37" s="21">
        <v>0</v>
      </c>
      <c r="H37" s="21">
        <v>12648.749999999998</v>
      </c>
      <c r="I37" s="21">
        <v>8040.2500000000009</v>
      </c>
      <c r="J37" s="21">
        <v>0</v>
      </c>
      <c r="K37" s="21">
        <v>0</v>
      </c>
      <c r="L37" s="24">
        <f t="shared" si="0"/>
        <v>876799.13999999978</v>
      </c>
      <c r="M37" s="21">
        <f>SUMIFS('XX.CVEPRES-2023'!$Y$2:$Y$1048576,'XX.CVEPRES-2023'!$D$2:$D$1048576,'Base Maestra'!$A37,'XX.CVEPRES-2023'!$F$2:$F$1048576,'Base Maestra'!M$4,'XX.CVEPRES-2023'!$E$2:$E$1048576,'Base Maestra'!$T$4)</f>
        <v>0</v>
      </c>
      <c r="N37" s="21">
        <f>SUMIFS('XX.CVEPRES-2023'!$Y$2:$Y$1048576,'XX.CVEPRES-2023'!$D$2:$D$1048576,'Base Maestra'!$A37,'XX.CVEPRES-2023'!$F$2:$F$1048576,'Base Maestra'!N$4,'XX.CVEPRES-2023'!$E$2:$E$1048576,'Base Maestra'!$T$4)</f>
        <v>0</v>
      </c>
      <c r="O37" s="21">
        <f>SUMIFS('XX.CVEPRES-2023'!$Y$2:$Y$1048576,'XX.CVEPRES-2023'!$D$2:$D$1048576,'Base Maestra'!$A37,'XX.CVEPRES-2023'!$F$2:$F$1048576,'Base Maestra'!O$4,'XX.CVEPRES-2023'!$E$2:$E$1048576,'Base Maestra'!$T$4)</f>
        <v>0</v>
      </c>
      <c r="P37" s="21">
        <f>SUMIFS('XX.CVEPRES-2023'!$Y$2:$Y$1048576,'XX.CVEPRES-2023'!$D$2:$D$1048576,'Base Maestra'!$A37,'XX.CVEPRES-2023'!$F$2:$F$1048576,'Base Maestra'!P$4,'XX.CVEPRES-2023'!$E$2:$E$1048576,'Base Maestra'!$T$4)</f>
        <v>0</v>
      </c>
      <c r="Q37" s="21">
        <f>SUMIFS('XX.CVEPRES-2023'!$Y$2:$Y$1048576,'XX.CVEPRES-2023'!$D$2:$D$1048576,'Base Maestra'!$A37,'XX.CVEPRES-2023'!$F$2:$F$1048576,'Base Maestra'!Q$4,'XX.CVEPRES-2023'!$E$2:$E$1048576,'Base Maestra'!$T$4)</f>
        <v>0</v>
      </c>
      <c r="R37" s="21">
        <f>SUMIFS('XX.CVEPRES-2023'!$Y$2:$Y$1048576,'XX.CVEPRES-2023'!$D$2:$D$1048576,'Base Maestra'!$A37,'XX.CVEPRES-2023'!$F$2:$F$1048576,'Base Maestra'!R$4,'XX.CVEPRES-2023'!$E$2:$E$1048576,'Base Maestra'!$T$4)</f>
        <v>0</v>
      </c>
      <c r="S37" s="21">
        <f t="shared" si="1"/>
        <v>0</v>
      </c>
    </row>
    <row r="38" spans="1:19" s="1" customFormat="1" ht="15" x14ac:dyDescent="0.3">
      <c r="A38" s="22">
        <v>78</v>
      </c>
      <c r="B38" s="22" t="s">
        <v>336</v>
      </c>
      <c r="C38" s="25" t="s">
        <v>190</v>
      </c>
      <c r="D38" s="22" t="s">
        <v>105</v>
      </c>
      <c r="E38" s="22" t="s">
        <v>321</v>
      </c>
      <c r="F38" s="21">
        <v>266.69</v>
      </c>
      <c r="G38" s="21">
        <v>596420.78</v>
      </c>
      <c r="H38" s="21">
        <v>121.76</v>
      </c>
      <c r="I38" s="21">
        <v>0</v>
      </c>
      <c r="J38" s="21">
        <v>0</v>
      </c>
      <c r="K38" s="21">
        <v>0</v>
      </c>
      <c r="L38" s="24">
        <f t="shared" si="0"/>
        <v>596809.23</v>
      </c>
      <c r="M38" s="21">
        <f>SUMIFS('XX.CVEPRES-2023'!$Y$2:$Y$1048576,'XX.CVEPRES-2023'!$D$2:$D$1048576,'Base Maestra'!$A38,'XX.CVEPRES-2023'!$F$2:$F$1048576,'Base Maestra'!M$4,'XX.CVEPRES-2023'!$E$2:$E$1048576,'Base Maestra'!$T$4)</f>
        <v>0</v>
      </c>
      <c r="N38" s="21">
        <f>SUMIFS('XX.CVEPRES-2023'!$Y$2:$Y$1048576,'XX.CVEPRES-2023'!$D$2:$D$1048576,'Base Maestra'!$A38,'XX.CVEPRES-2023'!$F$2:$F$1048576,'Base Maestra'!N$4,'XX.CVEPRES-2023'!$E$2:$E$1048576,'Base Maestra'!$T$4)</f>
        <v>0</v>
      </c>
      <c r="O38" s="21">
        <f>SUMIFS('XX.CVEPRES-2023'!$Y$2:$Y$1048576,'XX.CVEPRES-2023'!$D$2:$D$1048576,'Base Maestra'!$A38,'XX.CVEPRES-2023'!$F$2:$F$1048576,'Base Maestra'!O$4,'XX.CVEPRES-2023'!$E$2:$E$1048576,'Base Maestra'!$T$4)</f>
        <v>0</v>
      </c>
      <c r="P38" s="21">
        <f>SUMIFS('XX.CVEPRES-2023'!$Y$2:$Y$1048576,'XX.CVEPRES-2023'!$D$2:$D$1048576,'Base Maestra'!$A38,'XX.CVEPRES-2023'!$F$2:$F$1048576,'Base Maestra'!P$4,'XX.CVEPRES-2023'!$E$2:$E$1048576,'Base Maestra'!$T$4)</f>
        <v>0</v>
      </c>
      <c r="Q38" s="21">
        <f>SUMIFS('XX.CVEPRES-2023'!$Y$2:$Y$1048576,'XX.CVEPRES-2023'!$D$2:$D$1048576,'Base Maestra'!$A38,'XX.CVEPRES-2023'!$F$2:$F$1048576,'Base Maestra'!Q$4,'XX.CVEPRES-2023'!$E$2:$E$1048576,'Base Maestra'!$T$4)</f>
        <v>0</v>
      </c>
      <c r="R38" s="21">
        <f>SUMIFS('XX.CVEPRES-2023'!$Y$2:$Y$1048576,'XX.CVEPRES-2023'!$D$2:$D$1048576,'Base Maestra'!$A38,'XX.CVEPRES-2023'!$F$2:$F$1048576,'Base Maestra'!R$4,'XX.CVEPRES-2023'!$E$2:$E$1048576,'Base Maestra'!$T$4)</f>
        <v>0</v>
      </c>
      <c r="S38" s="21">
        <f t="shared" si="1"/>
        <v>0</v>
      </c>
    </row>
    <row r="39" spans="1:19" s="1" customFormat="1" ht="15" x14ac:dyDescent="0.3">
      <c r="A39" s="22">
        <v>52</v>
      </c>
      <c r="B39" s="22" t="s">
        <v>337</v>
      </c>
      <c r="C39" s="25" t="s">
        <v>142</v>
      </c>
      <c r="D39" s="22" t="s">
        <v>81</v>
      </c>
      <c r="E39" s="22" t="s">
        <v>29</v>
      </c>
      <c r="F39" s="21">
        <v>169941.39</v>
      </c>
      <c r="G39" s="21">
        <v>1682753.0300000003</v>
      </c>
      <c r="H39" s="21">
        <v>67535.7</v>
      </c>
      <c r="I39" s="21">
        <v>50092.930000000008</v>
      </c>
      <c r="J39" s="21">
        <v>499528.33999999997</v>
      </c>
      <c r="K39" s="21">
        <v>0</v>
      </c>
      <c r="L39" s="24">
        <f t="shared" si="0"/>
        <v>2469851.39</v>
      </c>
      <c r="M39" s="21">
        <f>SUMIFS('XX.CVEPRES-2023'!$Y$2:$Y$1048576,'XX.CVEPRES-2023'!$D$2:$D$1048576,'Base Maestra'!$A39,'XX.CVEPRES-2023'!$F$2:$F$1048576,'Base Maestra'!M$4,'XX.CVEPRES-2023'!$E$2:$E$1048576,'Base Maestra'!$T$4)</f>
        <v>0</v>
      </c>
      <c r="N39" s="21">
        <f>SUMIFS('XX.CVEPRES-2023'!$Y$2:$Y$1048576,'XX.CVEPRES-2023'!$D$2:$D$1048576,'Base Maestra'!$A39,'XX.CVEPRES-2023'!$F$2:$F$1048576,'Base Maestra'!N$4,'XX.CVEPRES-2023'!$E$2:$E$1048576,'Base Maestra'!$T$4)</f>
        <v>0</v>
      </c>
      <c r="O39" s="21">
        <f>SUMIFS('XX.CVEPRES-2023'!$Y$2:$Y$1048576,'XX.CVEPRES-2023'!$D$2:$D$1048576,'Base Maestra'!$A39,'XX.CVEPRES-2023'!$F$2:$F$1048576,'Base Maestra'!O$4,'XX.CVEPRES-2023'!$E$2:$E$1048576,'Base Maestra'!$T$4)</f>
        <v>0</v>
      </c>
      <c r="P39" s="21">
        <f>SUMIFS('XX.CVEPRES-2023'!$Y$2:$Y$1048576,'XX.CVEPRES-2023'!$D$2:$D$1048576,'Base Maestra'!$A39,'XX.CVEPRES-2023'!$F$2:$F$1048576,'Base Maestra'!P$4,'XX.CVEPRES-2023'!$E$2:$E$1048576,'Base Maestra'!$T$4)</f>
        <v>0</v>
      </c>
      <c r="Q39" s="21">
        <f>SUMIFS('XX.CVEPRES-2023'!$Y$2:$Y$1048576,'XX.CVEPRES-2023'!$D$2:$D$1048576,'Base Maestra'!$A39,'XX.CVEPRES-2023'!$F$2:$F$1048576,'Base Maestra'!Q$4,'XX.CVEPRES-2023'!$E$2:$E$1048576,'Base Maestra'!$T$4)</f>
        <v>0</v>
      </c>
      <c r="R39" s="21">
        <f>SUMIFS('XX.CVEPRES-2023'!$Y$2:$Y$1048576,'XX.CVEPRES-2023'!$D$2:$D$1048576,'Base Maestra'!$A39,'XX.CVEPRES-2023'!$F$2:$F$1048576,'Base Maestra'!R$4,'XX.CVEPRES-2023'!$E$2:$E$1048576,'Base Maestra'!$T$4)</f>
        <v>0</v>
      </c>
      <c r="S39" s="21">
        <f t="shared" si="1"/>
        <v>0</v>
      </c>
    </row>
    <row r="40" spans="1:19" s="1" customFormat="1" ht="15" x14ac:dyDescent="0.3">
      <c r="A40" s="22">
        <v>53</v>
      </c>
      <c r="B40" s="22" t="s">
        <v>337</v>
      </c>
      <c r="C40" s="25" t="s">
        <v>144</v>
      </c>
      <c r="D40" s="22" t="s">
        <v>82</v>
      </c>
      <c r="E40" s="22" t="s">
        <v>30</v>
      </c>
      <c r="F40" s="21">
        <v>53007.76</v>
      </c>
      <c r="G40" s="21">
        <v>1263331.6099999999</v>
      </c>
      <c r="H40" s="21">
        <v>107687.38999999998</v>
      </c>
      <c r="I40" s="21">
        <v>8159.7999999999993</v>
      </c>
      <c r="J40" s="21">
        <v>423144.07</v>
      </c>
      <c r="K40" s="21">
        <v>0</v>
      </c>
      <c r="L40" s="24">
        <f t="shared" si="0"/>
        <v>1855330.63</v>
      </c>
      <c r="M40" s="21">
        <f>SUMIFS('XX.CVEPRES-2023'!$Y$2:$Y$1048576,'XX.CVEPRES-2023'!$D$2:$D$1048576,'Base Maestra'!$A40,'XX.CVEPRES-2023'!$F$2:$F$1048576,'Base Maestra'!M$4,'XX.CVEPRES-2023'!$E$2:$E$1048576,'Base Maestra'!$T$4)</f>
        <v>0</v>
      </c>
      <c r="N40" s="21">
        <f>SUMIFS('XX.CVEPRES-2023'!$Y$2:$Y$1048576,'XX.CVEPRES-2023'!$D$2:$D$1048576,'Base Maestra'!$A40,'XX.CVEPRES-2023'!$F$2:$F$1048576,'Base Maestra'!N$4,'XX.CVEPRES-2023'!$E$2:$E$1048576,'Base Maestra'!$T$4)</f>
        <v>0</v>
      </c>
      <c r="O40" s="21">
        <f>SUMIFS('XX.CVEPRES-2023'!$Y$2:$Y$1048576,'XX.CVEPRES-2023'!$D$2:$D$1048576,'Base Maestra'!$A40,'XX.CVEPRES-2023'!$F$2:$F$1048576,'Base Maestra'!O$4,'XX.CVEPRES-2023'!$E$2:$E$1048576,'Base Maestra'!$T$4)</f>
        <v>0</v>
      </c>
      <c r="P40" s="21">
        <f>SUMIFS('XX.CVEPRES-2023'!$Y$2:$Y$1048576,'XX.CVEPRES-2023'!$D$2:$D$1048576,'Base Maestra'!$A40,'XX.CVEPRES-2023'!$F$2:$F$1048576,'Base Maestra'!P$4,'XX.CVEPRES-2023'!$E$2:$E$1048576,'Base Maestra'!$T$4)</f>
        <v>0</v>
      </c>
      <c r="Q40" s="21">
        <f>SUMIFS('XX.CVEPRES-2023'!$Y$2:$Y$1048576,'XX.CVEPRES-2023'!$D$2:$D$1048576,'Base Maestra'!$A40,'XX.CVEPRES-2023'!$F$2:$F$1048576,'Base Maestra'!Q$4,'XX.CVEPRES-2023'!$E$2:$E$1048576,'Base Maestra'!$T$4)</f>
        <v>0</v>
      </c>
      <c r="R40" s="21">
        <f>SUMIFS('XX.CVEPRES-2023'!$Y$2:$Y$1048576,'XX.CVEPRES-2023'!$D$2:$D$1048576,'Base Maestra'!$A40,'XX.CVEPRES-2023'!$F$2:$F$1048576,'Base Maestra'!R$4,'XX.CVEPRES-2023'!$E$2:$E$1048576,'Base Maestra'!$T$4)</f>
        <v>0</v>
      </c>
      <c r="S40" s="21">
        <f t="shared" si="1"/>
        <v>0</v>
      </c>
    </row>
    <row r="41" spans="1:19" s="1" customFormat="1" ht="15" x14ac:dyDescent="0.3">
      <c r="A41" s="22">
        <v>54</v>
      </c>
      <c r="B41" s="22" t="s">
        <v>337</v>
      </c>
      <c r="C41" s="25" t="s">
        <v>146</v>
      </c>
      <c r="D41" s="22" t="s">
        <v>83</v>
      </c>
      <c r="E41" s="22" t="s">
        <v>31</v>
      </c>
      <c r="F41" s="21">
        <v>29027.1</v>
      </c>
      <c r="G41" s="21">
        <v>3930120.12</v>
      </c>
      <c r="H41" s="21">
        <v>209090.01999999996</v>
      </c>
      <c r="I41" s="21">
        <v>21000.76</v>
      </c>
      <c r="J41" s="21">
        <v>1057964.82</v>
      </c>
      <c r="K41" s="21">
        <v>0</v>
      </c>
      <c r="L41" s="24">
        <f t="shared" si="0"/>
        <v>5247202.82</v>
      </c>
      <c r="M41" s="21">
        <f>SUMIFS('XX.CVEPRES-2023'!$Y$2:$Y$1048576,'XX.CVEPRES-2023'!$D$2:$D$1048576,'Base Maestra'!$A41,'XX.CVEPRES-2023'!$F$2:$F$1048576,'Base Maestra'!M$4,'XX.CVEPRES-2023'!$E$2:$E$1048576,'Base Maestra'!$T$4)</f>
        <v>0</v>
      </c>
      <c r="N41" s="21">
        <f>SUMIFS('XX.CVEPRES-2023'!$Y$2:$Y$1048576,'XX.CVEPRES-2023'!$D$2:$D$1048576,'Base Maestra'!$A41,'XX.CVEPRES-2023'!$F$2:$F$1048576,'Base Maestra'!N$4,'XX.CVEPRES-2023'!$E$2:$E$1048576,'Base Maestra'!$T$4)</f>
        <v>0</v>
      </c>
      <c r="O41" s="21">
        <f>SUMIFS('XX.CVEPRES-2023'!$Y$2:$Y$1048576,'XX.CVEPRES-2023'!$D$2:$D$1048576,'Base Maestra'!$A41,'XX.CVEPRES-2023'!$F$2:$F$1048576,'Base Maestra'!O$4,'XX.CVEPRES-2023'!$E$2:$E$1048576,'Base Maestra'!$T$4)</f>
        <v>0</v>
      </c>
      <c r="P41" s="21">
        <f>SUMIFS('XX.CVEPRES-2023'!$Y$2:$Y$1048576,'XX.CVEPRES-2023'!$D$2:$D$1048576,'Base Maestra'!$A41,'XX.CVEPRES-2023'!$F$2:$F$1048576,'Base Maestra'!P$4,'XX.CVEPRES-2023'!$E$2:$E$1048576,'Base Maestra'!$T$4)</f>
        <v>0</v>
      </c>
      <c r="Q41" s="21">
        <f>SUMIFS('XX.CVEPRES-2023'!$Y$2:$Y$1048576,'XX.CVEPRES-2023'!$D$2:$D$1048576,'Base Maestra'!$A41,'XX.CVEPRES-2023'!$F$2:$F$1048576,'Base Maestra'!Q$4,'XX.CVEPRES-2023'!$E$2:$E$1048576,'Base Maestra'!$T$4)</f>
        <v>0</v>
      </c>
      <c r="R41" s="21">
        <f>SUMIFS('XX.CVEPRES-2023'!$Y$2:$Y$1048576,'XX.CVEPRES-2023'!$D$2:$D$1048576,'Base Maestra'!$A41,'XX.CVEPRES-2023'!$F$2:$F$1048576,'Base Maestra'!R$4,'XX.CVEPRES-2023'!$E$2:$E$1048576,'Base Maestra'!$T$4)</f>
        <v>0</v>
      </c>
      <c r="S41" s="21">
        <f t="shared" si="1"/>
        <v>0</v>
      </c>
    </row>
    <row r="42" spans="1:19" s="1" customFormat="1" ht="15" x14ac:dyDescent="0.3">
      <c r="A42" s="22">
        <v>55</v>
      </c>
      <c r="B42" s="22" t="s">
        <v>337</v>
      </c>
      <c r="C42" s="25" t="s">
        <v>148</v>
      </c>
      <c r="D42" s="22" t="s">
        <v>84</v>
      </c>
      <c r="E42" s="22" t="s">
        <v>32</v>
      </c>
      <c r="F42" s="21">
        <v>98872.2</v>
      </c>
      <c r="G42" s="21">
        <v>1848080.5000000005</v>
      </c>
      <c r="H42" s="21">
        <v>144021.54</v>
      </c>
      <c r="I42" s="21">
        <v>10235.219999999999</v>
      </c>
      <c r="J42" s="21">
        <v>223166.86000000002</v>
      </c>
      <c r="K42" s="21">
        <v>0</v>
      </c>
      <c r="L42" s="24">
        <f t="shared" si="0"/>
        <v>2324376.3200000003</v>
      </c>
      <c r="M42" s="21">
        <f>SUMIFS('XX.CVEPRES-2023'!$Y$2:$Y$1048576,'XX.CVEPRES-2023'!$D$2:$D$1048576,'Base Maestra'!$A42,'XX.CVEPRES-2023'!$F$2:$F$1048576,'Base Maestra'!M$4,'XX.CVEPRES-2023'!$E$2:$E$1048576,'Base Maestra'!$T$4)</f>
        <v>0</v>
      </c>
      <c r="N42" s="21">
        <f>SUMIFS('XX.CVEPRES-2023'!$Y$2:$Y$1048576,'XX.CVEPRES-2023'!$D$2:$D$1048576,'Base Maestra'!$A42,'XX.CVEPRES-2023'!$F$2:$F$1048576,'Base Maestra'!N$4,'XX.CVEPRES-2023'!$E$2:$E$1048576,'Base Maestra'!$T$4)</f>
        <v>0</v>
      </c>
      <c r="O42" s="21">
        <f>SUMIFS('XX.CVEPRES-2023'!$Y$2:$Y$1048576,'XX.CVEPRES-2023'!$D$2:$D$1048576,'Base Maestra'!$A42,'XX.CVEPRES-2023'!$F$2:$F$1048576,'Base Maestra'!O$4,'XX.CVEPRES-2023'!$E$2:$E$1048576,'Base Maestra'!$T$4)</f>
        <v>0</v>
      </c>
      <c r="P42" s="21">
        <f>SUMIFS('XX.CVEPRES-2023'!$Y$2:$Y$1048576,'XX.CVEPRES-2023'!$D$2:$D$1048576,'Base Maestra'!$A42,'XX.CVEPRES-2023'!$F$2:$F$1048576,'Base Maestra'!P$4,'XX.CVEPRES-2023'!$E$2:$E$1048576,'Base Maestra'!$T$4)</f>
        <v>0</v>
      </c>
      <c r="Q42" s="21">
        <f>SUMIFS('XX.CVEPRES-2023'!$Y$2:$Y$1048576,'XX.CVEPRES-2023'!$D$2:$D$1048576,'Base Maestra'!$A42,'XX.CVEPRES-2023'!$F$2:$F$1048576,'Base Maestra'!Q$4,'XX.CVEPRES-2023'!$E$2:$E$1048576,'Base Maestra'!$T$4)</f>
        <v>0</v>
      </c>
      <c r="R42" s="21">
        <f>SUMIFS('XX.CVEPRES-2023'!$Y$2:$Y$1048576,'XX.CVEPRES-2023'!$D$2:$D$1048576,'Base Maestra'!$A42,'XX.CVEPRES-2023'!$F$2:$F$1048576,'Base Maestra'!R$4,'XX.CVEPRES-2023'!$E$2:$E$1048576,'Base Maestra'!$T$4)</f>
        <v>0</v>
      </c>
      <c r="S42" s="21">
        <f t="shared" si="1"/>
        <v>0</v>
      </c>
    </row>
    <row r="43" spans="1:19" s="1" customFormat="1" ht="15" x14ac:dyDescent="0.3">
      <c r="A43" s="22">
        <v>56</v>
      </c>
      <c r="B43" s="22" t="s">
        <v>337</v>
      </c>
      <c r="C43" s="25" t="s">
        <v>150</v>
      </c>
      <c r="D43" s="22" t="s">
        <v>85</v>
      </c>
      <c r="E43" s="22" t="s">
        <v>33</v>
      </c>
      <c r="F43" s="21">
        <v>11296.89</v>
      </c>
      <c r="G43" s="21">
        <v>1396207.2599999998</v>
      </c>
      <c r="H43" s="21">
        <v>750.43</v>
      </c>
      <c r="I43" s="21">
        <v>4002.1000000000004</v>
      </c>
      <c r="J43" s="21">
        <v>158620.33000000002</v>
      </c>
      <c r="K43" s="21">
        <v>0</v>
      </c>
      <c r="L43" s="24">
        <f t="shared" si="0"/>
        <v>1570877.0099999998</v>
      </c>
      <c r="M43" s="21">
        <f>SUMIFS('XX.CVEPRES-2023'!$Y$2:$Y$1048576,'XX.CVEPRES-2023'!$D$2:$D$1048576,'Base Maestra'!$A43,'XX.CVEPRES-2023'!$F$2:$F$1048576,'Base Maestra'!M$4,'XX.CVEPRES-2023'!$E$2:$E$1048576,'Base Maestra'!$T$4)</f>
        <v>0</v>
      </c>
      <c r="N43" s="21">
        <f>SUMIFS('XX.CVEPRES-2023'!$Y$2:$Y$1048576,'XX.CVEPRES-2023'!$D$2:$D$1048576,'Base Maestra'!$A43,'XX.CVEPRES-2023'!$F$2:$F$1048576,'Base Maestra'!N$4,'XX.CVEPRES-2023'!$E$2:$E$1048576,'Base Maestra'!$T$4)</f>
        <v>0</v>
      </c>
      <c r="O43" s="21">
        <f>SUMIFS('XX.CVEPRES-2023'!$Y$2:$Y$1048576,'XX.CVEPRES-2023'!$D$2:$D$1048576,'Base Maestra'!$A43,'XX.CVEPRES-2023'!$F$2:$F$1048576,'Base Maestra'!O$4,'XX.CVEPRES-2023'!$E$2:$E$1048576,'Base Maestra'!$T$4)</f>
        <v>0</v>
      </c>
      <c r="P43" s="21">
        <f>SUMIFS('XX.CVEPRES-2023'!$Y$2:$Y$1048576,'XX.CVEPRES-2023'!$D$2:$D$1048576,'Base Maestra'!$A43,'XX.CVEPRES-2023'!$F$2:$F$1048576,'Base Maestra'!P$4,'XX.CVEPRES-2023'!$E$2:$E$1048576,'Base Maestra'!$T$4)</f>
        <v>0</v>
      </c>
      <c r="Q43" s="21">
        <f>SUMIFS('XX.CVEPRES-2023'!$Y$2:$Y$1048576,'XX.CVEPRES-2023'!$D$2:$D$1048576,'Base Maestra'!$A43,'XX.CVEPRES-2023'!$F$2:$F$1048576,'Base Maestra'!Q$4,'XX.CVEPRES-2023'!$E$2:$E$1048576,'Base Maestra'!$T$4)</f>
        <v>0</v>
      </c>
      <c r="R43" s="21">
        <f>SUMIFS('XX.CVEPRES-2023'!$Y$2:$Y$1048576,'XX.CVEPRES-2023'!$D$2:$D$1048576,'Base Maestra'!$A43,'XX.CVEPRES-2023'!$F$2:$F$1048576,'Base Maestra'!R$4,'XX.CVEPRES-2023'!$E$2:$E$1048576,'Base Maestra'!$T$4)</f>
        <v>0</v>
      </c>
      <c r="S43" s="21">
        <f t="shared" si="1"/>
        <v>0</v>
      </c>
    </row>
    <row r="44" spans="1:19" s="1" customFormat="1" ht="15" x14ac:dyDescent="0.3">
      <c r="A44" s="22">
        <v>57</v>
      </c>
      <c r="B44" s="22" t="s">
        <v>337</v>
      </c>
      <c r="C44" s="25" t="s">
        <v>152</v>
      </c>
      <c r="D44" s="22" t="s">
        <v>86</v>
      </c>
      <c r="E44" s="22" t="s">
        <v>34</v>
      </c>
      <c r="F44" s="21">
        <v>2743.17</v>
      </c>
      <c r="G44" s="21">
        <v>683820.45000000007</v>
      </c>
      <c r="H44" s="21">
        <v>19183.63</v>
      </c>
      <c r="I44" s="21">
        <v>1989.6399999999999</v>
      </c>
      <c r="J44" s="21">
        <v>201798</v>
      </c>
      <c r="K44" s="21">
        <v>0</v>
      </c>
      <c r="L44" s="24">
        <f t="shared" si="0"/>
        <v>909534.89000000013</v>
      </c>
      <c r="M44" s="21">
        <f>SUMIFS('XX.CVEPRES-2023'!$Y$2:$Y$1048576,'XX.CVEPRES-2023'!$D$2:$D$1048576,'Base Maestra'!$A44,'XX.CVEPRES-2023'!$F$2:$F$1048576,'Base Maestra'!M$4,'XX.CVEPRES-2023'!$E$2:$E$1048576,'Base Maestra'!$T$4)</f>
        <v>0</v>
      </c>
      <c r="N44" s="21">
        <f>SUMIFS('XX.CVEPRES-2023'!$Y$2:$Y$1048576,'XX.CVEPRES-2023'!$D$2:$D$1048576,'Base Maestra'!$A44,'XX.CVEPRES-2023'!$F$2:$F$1048576,'Base Maestra'!N$4,'XX.CVEPRES-2023'!$E$2:$E$1048576,'Base Maestra'!$T$4)</f>
        <v>0</v>
      </c>
      <c r="O44" s="21">
        <f>SUMIFS('XX.CVEPRES-2023'!$Y$2:$Y$1048576,'XX.CVEPRES-2023'!$D$2:$D$1048576,'Base Maestra'!$A44,'XX.CVEPRES-2023'!$F$2:$F$1048576,'Base Maestra'!O$4,'XX.CVEPRES-2023'!$E$2:$E$1048576,'Base Maestra'!$T$4)</f>
        <v>0</v>
      </c>
      <c r="P44" s="21">
        <f>SUMIFS('XX.CVEPRES-2023'!$Y$2:$Y$1048576,'XX.CVEPRES-2023'!$D$2:$D$1048576,'Base Maestra'!$A44,'XX.CVEPRES-2023'!$F$2:$F$1048576,'Base Maestra'!P$4,'XX.CVEPRES-2023'!$E$2:$E$1048576,'Base Maestra'!$T$4)</f>
        <v>0</v>
      </c>
      <c r="Q44" s="21">
        <f>SUMIFS('XX.CVEPRES-2023'!$Y$2:$Y$1048576,'XX.CVEPRES-2023'!$D$2:$D$1048576,'Base Maestra'!$A44,'XX.CVEPRES-2023'!$F$2:$F$1048576,'Base Maestra'!Q$4,'XX.CVEPRES-2023'!$E$2:$E$1048576,'Base Maestra'!$T$4)</f>
        <v>0</v>
      </c>
      <c r="R44" s="21">
        <f>SUMIFS('XX.CVEPRES-2023'!$Y$2:$Y$1048576,'XX.CVEPRES-2023'!$D$2:$D$1048576,'Base Maestra'!$A44,'XX.CVEPRES-2023'!$F$2:$F$1048576,'Base Maestra'!R$4,'XX.CVEPRES-2023'!$E$2:$E$1048576,'Base Maestra'!$T$4)</f>
        <v>0</v>
      </c>
      <c r="S44" s="21">
        <f t="shared" si="1"/>
        <v>0</v>
      </c>
    </row>
    <row r="45" spans="1:19" s="1" customFormat="1" ht="15" x14ac:dyDescent="0.3">
      <c r="A45" s="22">
        <v>58</v>
      </c>
      <c r="B45" s="22" t="s">
        <v>337</v>
      </c>
      <c r="C45" s="25" t="s">
        <v>205</v>
      </c>
      <c r="D45" s="22" t="s">
        <v>87</v>
      </c>
      <c r="E45" s="22" t="s">
        <v>35</v>
      </c>
      <c r="F45" s="21">
        <v>129693.94</v>
      </c>
      <c r="G45" s="21">
        <v>1149304.6900000002</v>
      </c>
      <c r="H45" s="21">
        <v>15355.52</v>
      </c>
      <c r="I45" s="21">
        <v>5218.3899999999994</v>
      </c>
      <c r="J45" s="21">
        <v>94382.74</v>
      </c>
      <c r="K45" s="21">
        <v>0</v>
      </c>
      <c r="L45" s="24">
        <f t="shared" si="0"/>
        <v>1393955.28</v>
      </c>
      <c r="M45" s="21">
        <f>SUMIFS('XX.CVEPRES-2023'!$Y$2:$Y$1048576,'XX.CVEPRES-2023'!$D$2:$D$1048576,'Base Maestra'!$A45,'XX.CVEPRES-2023'!$F$2:$F$1048576,'Base Maestra'!M$4,'XX.CVEPRES-2023'!$E$2:$E$1048576,'Base Maestra'!$T$4)</f>
        <v>0</v>
      </c>
      <c r="N45" s="21">
        <f>SUMIFS('XX.CVEPRES-2023'!$Y$2:$Y$1048576,'XX.CVEPRES-2023'!$D$2:$D$1048576,'Base Maestra'!$A45,'XX.CVEPRES-2023'!$F$2:$F$1048576,'Base Maestra'!N$4,'XX.CVEPRES-2023'!$E$2:$E$1048576,'Base Maestra'!$T$4)</f>
        <v>0</v>
      </c>
      <c r="O45" s="21">
        <f>SUMIFS('XX.CVEPRES-2023'!$Y$2:$Y$1048576,'XX.CVEPRES-2023'!$D$2:$D$1048576,'Base Maestra'!$A45,'XX.CVEPRES-2023'!$F$2:$F$1048576,'Base Maestra'!O$4,'XX.CVEPRES-2023'!$E$2:$E$1048576,'Base Maestra'!$T$4)</f>
        <v>0</v>
      </c>
      <c r="P45" s="21">
        <f>SUMIFS('XX.CVEPRES-2023'!$Y$2:$Y$1048576,'XX.CVEPRES-2023'!$D$2:$D$1048576,'Base Maestra'!$A45,'XX.CVEPRES-2023'!$F$2:$F$1048576,'Base Maestra'!P$4,'XX.CVEPRES-2023'!$E$2:$E$1048576,'Base Maestra'!$T$4)</f>
        <v>0</v>
      </c>
      <c r="Q45" s="21">
        <f>SUMIFS('XX.CVEPRES-2023'!$Y$2:$Y$1048576,'XX.CVEPRES-2023'!$D$2:$D$1048576,'Base Maestra'!$A45,'XX.CVEPRES-2023'!$F$2:$F$1048576,'Base Maestra'!Q$4,'XX.CVEPRES-2023'!$E$2:$E$1048576,'Base Maestra'!$T$4)</f>
        <v>0</v>
      </c>
      <c r="R45" s="21">
        <f>SUMIFS('XX.CVEPRES-2023'!$Y$2:$Y$1048576,'XX.CVEPRES-2023'!$D$2:$D$1048576,'Base Maestra'!$A45,'XX.CVEPRES-2023'!$F$2:$F$1048576,'Base Maestra'!R$4,'XX.CVEPRES-2023'!$E$2:$E$1048576,'Base Maestra'!$T$4)</f>
        <v>0</v>
      </c>
      <c r="S45" s="21">
        <f t="shared" si="1"/>
        <v>0</v>
      </c>
    </row>
    <row r="46" spans="1:19" s="1" customFormat="1" ht="15" x14ac:dyDescent="0.3">
      <c r="A46" s="22">
        <v>59</v>
      </c>
      <c r="B46" s="22" t="s">
        <v>337</v>
      </c>
      <c r="C46" s="25" t="s">
        <v>154</v>
      </c>
      <c r="D46" s="22" t="s">
        <v>88</v>
      </c>
      <c r="E46" s="22" t="s">
        <v>36</v>
      </c>
      <c r="F46" s="21">
        <v>792.47</v>
      </c>
      <c r="G46" s="21">
        <v>898631.90000000014</v>
      </c>
      <c r="H46" s="21">
        <v>285.11</v>
      </c>
      <c r="I46" s="21">
        <v>2461.4899999999998</v>
      </c>
      <c r="J46" s="21">
        <v>82888.41</v>
      </c>
      <c r="K46" s="21">
        <v>0</v>
      </c>
      <c r="L46" s="24">
        <f t="shared" si="0"/>
        <v>985059.38000000012</v>
      </c>
      <c r="M46" s="21">
        <f>SUMIFS('XX.CVEPRES-2023'!$Y$2:$Y$1048576,'XX.CVEPRES-2023'!$D$2:$D$1048576,'Base Maestra'!$A46,'XX.CVEPRES-2023'!$F$2:$F$1048576,'Base Maestra'!M$4,'XX.CVEPRES-2023'!$E$2:$E$1048576,'Base Maestra'!$T$4)</f>
        <v>0</v>
      </c>
      <c r="N46" s="21">
        <f>SUMIFS('XX.CVEPRES-2023'!$Y$2:$Y$1048576,'XX.CVEPRES-2023'!$D$2:$D$1048576,'Base Maestra'!$A46,'XX.CVEPRES-2023'!$F$2:$F$1048576,'Base Maestra'!N$4,'XX.CVEPRES-2023'!$E$2:$E$1048576,'Base Maestra'!$T$4)</f>
        <v>0</v>
      </c>
      <c r="O46" s="21">
        <f>SUMIFS('XX.CVEPRES-2023'!$Y$2:$Y$1048576,'XX.CVEPRES-2023'!$D$2:$D$1048576,'Base Maestra'!$A46,'XX.CVEPRES-2023'!$F$2:$F$1048576,'Base Maestra'!O$4,'XX.CVEPRES-2023'!$E$2:$E$1048576,'Base Maestra'!$T$4)</f>
        <v>0</v>
      </c>
      <c r="P46" s="21">
        <f>SUMIFS('XX.CVEPRES-2023'!$Y$2:$Y$1048576,'XX.CVEPRES-2023'!$D$2:$D$1048576,'Base Maestra'!$A46,'XX.CVEPRES-2023'!$F$2:$F$1048576,'Base Maestra'!P$4,'XX.CVEPRES-2023'!$E$2:$E$1048576,'Base Maestra'!$T$4)</f>
        <v>0</v>
      </c>
      <c r="Q46" s="21">
        <f>SUMIFS('XX.CVEPRES-2023'!$Y$2:$Y$1048576,'XX.CVEPRES-2023'!$D$2:$D$1048576,'Base Maestra'!$A46,'XX.CVEPRES-2023'!$F$2:$F$1048576,'Base Maestra'!Q$4,'XX.CVEPRES-2023'!$E$2:$E$1048576,'Base Maestra'!$T$4)</f>
        <v>0</v>
      </c>
      <c r="R46" s="21">
        <f>SUMIFS('XX.CVEPRES-2023'!$Y$2:$Y$1048576,'XX.CVEPRES-2023'!$D$2:$D$1048576,'Base Maestra'!$A46,'XX.CVEPRES-2023'!$F$2:$F$1048576,'Base Maestra'!R$4,'XX.CVEPRES-2023'!$E$2:$E$1048576,'Base Maestra'!$T$4)</f>
        <v>0</v>
      </c>
      <c r="S46" s="21">
        <f t="shared" si="1"/>
        <v>0</v>
      </c>
    </row>
    <row r="47" spans="1:19" s="1" customFormat="1" ht="15" x14ac:dyDescent="0.3">
      <c r="A47" s="22">
        <v>60</v>
      </c>
      <c r="B47" s="22" t="s">
        <v>337</v>
      </c>
      <c r="C47" s="25" t="s">
        <v>156</v>
      </c>
      <c r="D47" s="22" t="s">
        <v>89</v>
      </c>
      <c r="E47" s="22" t="s">
        <v>37</v>
      </c>
      <c r="F47" s="21">
        <v>7018.6699999999983</v>
      </c>
      <c r="G47" s="21">
        <v>2215021.3100000005</v>
      </c>
      <c r="H47" s="21">
        <v>4382.5300000000007</v>
      </c>
      <c r="I47" s="21">
        <v>6681.21</v>
      </c>
      <c r="J47" s="21">
        <v>170237.15</v>
      </c>
      <c r="K47" s="21">
        <v>0</v>
      </c>
      <c r="L47" s="24">
        <f t="shared" si="0"/>
        <v>2403340.87</v>
      </c>
      <c r="M47" s="21">
        <f>SUMIFS('XX.CVEPRES-2023'!$Y$2:$Y$1048576,'XX.CVEPRES-2023'!$D$2:$D$1048576,'Base Maestra'!$A47,'XX.CVEPRES-2023'!$F$2:$F$1048576,'Base Maestra'!M$4,'XX.CVEPRES-2023'!$E$2:$E$1048576,'Base Maestra'!$T$4)</f>
        <v>0</v>
      </c>
      <c r="N47" s="21">
        <f>SUMIFS('XX.CVEPRES-2023'!$Y$2:$Y$1048576,'XX.CVEPRES-2023'!$D$2:$D$1048576,'Base Maestra'!$A47,'XX.CVEPRES-2023'!$F$2:$F$1048576,'Base Maestra'!N$4,'XX.CVEPRES-2023'!$E$2:$E$1048576,'Base Maestra'!$T$4)</f>
        <v>0</v>
      </c>
      <c r="O47" s="21">
        <f>SUMIFS('XX.CVEPRES-2023'!$Y$2:$Y$1048576,'XX.CVEPRES-2023'!$D$2:$D$1048576,'Base Maestra'!$A47,'XX.CVEPRES-2023'!$F$2:$F$1048576,'Base Maestra'!O$4,'XX.CVEPRES-2023'!$E$2:$E$1048576,'Base Maestra'!$T$4)</f>
        <v>0</v>
      </c>
      <c r="P47" s="21">
        <f>SUMIFS('XX.CVEPRES-2023'!$Y$2:$Y$1048576,'XX.CVEPRES-2023'!$D$2:$D$1048576,'Base Maestra'!$A47,'XX.CVEPRES-2023'!$F$2:$F$1048576,'Base Maestra'!P$4,'XX.CVEPRES-2023'!$E$2:$E$1048576,'Base Maestra'!$T$4)</f>
        <v>0</v>
      </c>
      <c r="Q47" s="21">
        <f>SUMIFS('XX.CVEPRES-2023'!$Y$2:$Y$1048576,'XX.CVEPRES-2023'!$D$2:$D$1048576,'Base Maestra'!$A47,'XX.CVEPRES-2023'!$F$2:$F$1048576,'Base Maestra'!Q$4,'XX.CVEPRES-2023'!$E$2:$E$1048576,'Base Maestra'!$T$4)</f>
        <v>0</v>
      </c>
      <c r="R47" s="21">
        <f>SUMIFS('XX.CVEPRES-2023'!$Y$2:$Y$1048576,'XX.CVEPRES-2023'!$D$2:$D$1048576,'Base Maestra'!$A47,'XX.CVEPRES-2023'!$F$2:$F$1048576,'Base Maestra'!R$4,'XX.CVEPRES-2023'!$E$2:$E$1048576,'Base Maestra'!$T$4)</f>
        <v>0</v>
      </c>
      <c r="S47" s="21">
        <f t="shared" si="1"/>
        <v>0</v>
      </c>
    </row>
    <row r="48" spans="1:19" s="1" customFormat="1" ht="15" x14ac:dyDescent="0.3">
      <c r="A48" s="22">
        <v>61</v>
      </c>
      <c r="B48" s="22" t="s">
        <v>337</v>
      </c>
      <c r="C48" s="25" t="s">
        <v>158</v>
      </c>
      <c r="D48" s="22" t="s">
        <v>90</v>
      </c>
      <c r="E48" s="22" t="s">
        <v>38</v>
      </c>
      <c r="F48" s="21">
        <v>94018.220000000016</v>
      </c>
      <c r="G48" s="21">
        <v>1257640.7</v>
      </c>
      <c r="H48" s="21">
        <v>68659.160000000018</v>
      </c>
      <c r="I48" s="21">
        <v>351999.72000000003</v>
      </c>
      <c r="J48" s="21">
        <v>472370.27000000008</v>
      </c>
      <c r="K48" s="21">
        <v>0</v>
      </c>
      <c r="L48" s="24">
        <f t="shared" si="0"/>
        <v>2244688.0699999998</v>
      </c>
      <c r="M48" s="21">
        <f>SUMIFS('XX.CVEPRES-2023'!$Y$2:$Y$1048576,'XX.CVEPRES-2023'!$D$2:$D$1048576,'Base Maestra'!$A48,'XX.CVEPRES-2023'!$F$2:$F$1048576,'Base Maestra'!M$4,'XX.CVEPRES-2023'!$E$2:$E$1048576,'Base Maestra'!$T$4)</f>
        <v>0</v>
      </c>
      <c r="N48" s="21">
        <f>SUMIFS('XX.CVEPRES-2023'!$Y$2:$Y$1048576,'XX.CVEPRES-2023'!$D$2:$D$1048576,'Base Maestra'!$A48,'XX.CVEPRES-2023'!$F$2:$F$1048576,'Base Maestra'!N$4,'XX.CVEPRES-2023'!$E$2:$E$1048576,'Base Maestra'!$T$4)</f>
        <v>0</v>
      </c>
      <c r="O48" s="21">
        <f>SUMIFS('XX.CVEPRES-2023'!$Y$2:$Y$1048576,'XX.CVEPRES-2023'!$D$2:$D$1048576,'Base Maestra'!$A48,'XX.CVEPRES-2023'!$F$2:$F$1048576,'Base Maestra'!O$4,'XX.CVEPRES-2023'!$E$2:$E$1048576,'Base Maestra'!$T$4)</f>
        <v>0</v>
      </c>
      <c r="P48" s="21">
        <f>SUMIFS('XX.CVEPRES-2023'!$Y$2:$Y$1048576,'XX.CVEPRES-2023'!$D$2:$D$1048576,'Base Maestra'!$A48,'XX.CVEPRES-2023'!$F$2:$F$1048576,'Base Maestra'!P$4,'XX.CVEPRES-2023'!$E$2:$E$1048576,'Base Maestra'!$T$4)</f>
        <v>0</v>
      </c>
      <c r="Q48" s="21">
        <f>SUMIFS('XX.CVEPRES-2023'!$Y$2:$Y$1048576,'XX.CVEPRES-2023'!$D$2:$D$1048576,'Base Maestra'!$A48,'XX.CVEPRES-2023'!$F$2:$F$1048576,'Base Maestra'!Q$4,'XX.CVEPRES-2023'!$E$2:$E$1048576,'Base Maestra'!$T$4)</f>
        <v>0</v>
      </c>
      <c r="R48" s="21">
        <f>SUMIFS('XX.CVEPRES-2023'!$Y$2:$Y$1048576,'XX.CVEPRES-2023'!$D$2:$D$1048576,'Base Maestra'!$A48,'XX.CVEPRES-2023'!$F$2:$F$1048576,'Base Maestra'!R$4,'XX.CVEPRES-2023'!$E$2:$E$1048576,'Base Maestra'!$T$4)</f>
        <v>0</v>
      </c>
      <c r="S48" s="21">
        <f t="shared" si="1"/>
        <v>0</v>
      </c>
    </row>
    <row r="49" spans="1:19" s="1" customFormat="1" ht="15" x14ac:dyDescent="0.3">
      <c r="A49" s="22">
        <v>62</v>
      </c>
      <c r="B49" s="22" t="s">
        <v>337</v>
      </c>
      <c r="C49" s="25" t="s">
        <v>160</v>
      </c>
      <c r="D49" s="22" t="s">
        <v>91</v>
      </c>
      <c r="E49" s="22" t="s">
        <v>39</v>
      </c>
      <c r="F49" s="21">
        <v>132353.81</v>
      </c>
      <c r="G49" s="21">
        <v>1375601.5699999998</v>
      </c>
      <c r="H49" s="21">
        <v>130731.5</v>
      </c>
      <c r="I49" s="21">
        <v>96339.41</v>
      </c>
      <c r="J49" s="21">
        <v>419637.22000000003</v>
      </c>
      <c r="K49" s="21">
        <v>0</v>
      </c>
      <c r="L49" s="24">
        <f t="shared" si="0"/>
        <v>2154663.5099999998</v>
      </c>
      <c r="M49" s="21">
        <f>SUMIFS('XX.CVEPRES-2023'!$Y$2:$Y$1048576,'XX.CVEPRES-2023'!$D$2:$D$1048576,'Base Maestra'!$A49,'XX.CVEPRES-2023'!$F$2:$F$1048576,'Base Maestra'!M$4,'XX.CVEPRES-2023'!$E$2:$E$1048576,'Base Maestra'!$T$4)</f>
        <v>0</v>
      </c>
      <c r="N49" s="21">
        <f>SUMIFS('XX.CVEPRES-2023'!$Y$2:$Y$1048576,'XX.CVEPRES-2023'!$D$2:$D$1048576,'Base Maestra'!$A49,'XX.CVEPRES-2023'!$F$2:$F$1048576,'Base Maestra'!N$4,'XX.CVEPRES-2023'!$E$2:$E$1048576,'Base Maestra'!$T$4)</f>
        <v>0</v>
      </c>
      <c r="O49" s="21">
        <f>SUMIFS('XX.CVEPRES-2023'!$Y$2:$Y$1048576,'XX.CVEPRES-2023'!$D$2:$D$1048576,'Base Maestra'!$A49,'XX.CVEPRES-2023'!$F$2:$F$1048576,'Base Maestra'!O$4,'XX.CVEPRES-2023'!$E$2:$E$1048576,'Base Maestra'!$T$4)</f>
        <v>0</v>
      </c>
      <c r="P49" s="21">
        <f>SUMIFS('XX.CVEPRES-2023'!$Y$2:$Y$1048576,'XX.CVEPRES-2023'!$D$2:$D$1048576,'Base Maestra'!$A49,'XX.CVEPRES-2023'!$F$2:$F$1048576,'Base Maestra'!P$4,'XX.CVEPRES-2023'!$E$2:$E$1048576,'Base Maestra'!$T$4)</f>
        <v>0</v>
      </c>
      <c r="Q49" s="21">
        <f>SUMIFS('XX.CVEPRES-2023'!$Y$2:$Y$1048576,'XX.CVEPRES-2023'!$D$2:$D$1048576,'Base Maestra'!$A49,'XX.CVEPRES-2023'!$F$2:$F$1048576,'Base Maestra'!Q$4,'XX.CVEPRES-2023'!$E$2:$E$1048576,'Base Maestra'!$T$4)</f>
        <v>0</v>
      </c>
      <c r="R49" s="21">
        <f>SUMIFS('XX.CVEPRES-2023'!$Y$2:$Y$1048576,'XX.CVEPRES-2023'!$D$2:$D$1048576,'Base Maestra'!$A49,'XX.CVEPRES-2023'!$F$2:$F$1048576,'Base Maestra'!R$4,'XX.CVEPRES-2023'!$E$2:$E$1048576,'Base Maestra'!$T$4)</f>
        <v>0</v>
      </c>
      <c r="S49" s="21">
        <f t="shared" si="1"/>
        <v>0</v>
      </c>
    </row>
    <row r="50" spans="1:19" s="1" customFormat="1" ht="15" x14ac:dyDescent="0.3">
      <c r="A50" s="22">
        <v>63</v>
      </c>
      <c r="B50" s="22" t="s">
        <v>337</v>
      </c>
      <c r="C50" s="25" t="s">
        <v>162</v>
      </c>
      <c r="D50" s="22" t="s">
        <v>92</v>
      </c>
      <c r="E50" s="22" t="s">
        <v>40</v>
      </c>
      <c r="F50" s="21">
        <v>197278.21999999997</v>
      </c>
      <c r="G50" s="21">
        <v>1730319.3399999996</v>
      </c>
      <c r="H50" s="21">
        <v>69012.990000000005</v>
      </c>
      <c r="I50" s="21">
        <v>132893.02000000002</v>
      </c>
      <c r="J50" s="21">
        <v>372380.57000000012</v>
      </c>
      <c r="K50" s="21">
        <v>0</v>
      </c>
      <c r="L50" s="24">
        <f t="shared" si="0"/>
        <v>2501884.1399999997</v>
      </c>
      <c r="M50" s="21">
        <f>SUMIFS('XX.CVEPRES-2023'!$Y$2:$Y$1048576,'XX.CVEPRES-2023'!$D$2:$D$1048576,'Base Maestra'!$A50,'XX.CVEPRES-2023'!$F$2:$F$1048576,'Base Maestra'!M$4,'XX.CVEPRES-2023'!$E$2:$E$1048576,'Base Maestra'!$T$4)</f>
        <v>0</v>
      </c>
      <c r="N50" s="21">
        <f>SUMIFS('XX.CVEPRES-2023'!$Y$2:$Y$1048576,'XX.CVEPRES-2023'!$D$2:$D$1048576,'Base Maestra'!$A50,'XX.CVEPRES-2023'!$F$2:$F$1048576,'Base Maestra'!N$4,'XX.CVEPRES-2023'!$E$2:$E$1048576,'Base Maestra'!$T$4)</f>
        <v>0</v>
      </c>
      <c r="O50" s="21">
        <f>SUMIFS('XX.CVEPRES-2023'!$Y$2:$Y$1048576,'XX.CVEPRES-2023'!$D$2:$D$1048576,'Base Maestra'!$A50,'XX.CVEPRES-2023'!$F$2:$F$1048576,'Base Maestra'!O$4,'XX.CVEPRES-2023'!$E$2:$E$1048576,'Base Maestra'!$T$4)</f>
        <v>0</v>
      </c>
      <c r="P50" s="21">
        <f>SUMIFS('XX.CVEPRES-2023'!$Y$2:$Y$1048576,'XX.CVEPRES-2023'!$D$2:$D$1048576,'Base Maestra'!$A50,'XX.CVEPRES-2023'!$F$2:$F$1048576,'Base Maestra'!P$4,'XX.CVEPRES-2023'!$E$2:$E$1048576,'Base Maestra'!$T$4)</f>
        <v>0</v>
      </c>
      <c r="Q50" s="21">
        <f>SUMIFS('XX.CVEPRES-2023'!$Y$2:$Y$1048576,'XX.CVEPRES-2023'!$D$2:$D$1048576,'Base Maestra'!$A50,'XX.CVEPRES-2023'!$F$2:$F$1048576,'Base Maestra'!Q$4,'XX.CVEPRES-2023'!$E$2:$E$1048576,'Base Maestra'!$T$4)</f>
        <v>0</v>
      </c>
      <c r="R50" s="21">
        <f>SUMIFS('XX.CVEPRES-2023'!$Y$2:$Y$1048576,'XX.CVEPRES-2023'!$D$2:$D$1048576,'Base Maestra'!$A50,'XX.CVEPRES-2023'!$F$2:$F$1048576,'Base Maestra'!R$4,'XX.CVEPRES-2023'!$E$2:$E$1048576,'Base Maestra'!$T$4)</f>
        <v>0</v>
      </c>
      <c r="S50" s="21">
        <f t="shared" si="1"/>
        <v>0</v>
      </c>
    </row>
    <row r="51" spans="1:19" s="1" customFormat="1" ht="15" x14ac:dyDescent="0.3">
      <c r="A51" s="22">
        <v>86</v>
      </c>
      <c r="B51" s="22" t="s">
        <v>337</v>
      </c>
      <c r="C51" s="25" t="s">
        <v>180</v>
      </c>
      <c r="D51" s="22" t="s">
        <v>101</v>
      </c>
      <c r="E51" s="22" t="s">
        <v>49</v>
      </c>
      <c r="F51" s="21">
        <v>52848.93</v>
      </c>
      <c r="G51" s="21">
        <v>5781.96</v>
      </c>
      <c r="H51" s="21">
        <v>35208.240000000005</v>
      </c>
      <c r="I51" s="21">
        <v>82.05</v>
      </c>
      <c r="J51" s="21">
        <v>4503.41</v>
      </c>
      <c r="K51" s="21">
        <v>0</v>
      </c>
      <c r="L51" s="24">
        <f t="shared" si="0"/>
        <v>98424.590000000011</v>
      </c>
      <c r="M51" s="21">
        <f>SUMIFS('XX.CVEPRES-2023'!$Y$2:$Y$1048576,'XX.CVEPRES-2023'!$D$2:$D$1048576,'Base Maestra'!$A51,'XX.CVEPRES-2023'!$F$2:$F$1048576,'Base Maestra'!M$4,'XX.CVEPRES-2023'!$E$2:$E$1048576,'Base Maestra'!$T$4)</f>
        <v>0</v>
      </c>
      <c r="N51" s="21">
        <f>SUMIFS('XX.CVEPRES-2023'!$Y$2:$Y$1048576,'XX.CVEPRES-2023'!$D$2:$D$1048576,'Base Maestra'!$A51,'XX.CVEPRES-2023'!$F$2:$F$1048576,'Base Maestra'!N$4,'XX.CVEPRES-2023'!$E$2:$E$1048576,'Base Maestra'!$T$4)</f>
        <v>0</v>
      </c>
      <c r="O51" s="21">
        <f>SUMIFS('XX.CVEPRES-2023'!$Y$2:$Y$1048576,'XX.CVEPRES-2023'!$D$2:$D$1048576,'Base Maestra'!$A51,'XX.CVEPRES-2023'!$F$2:$F$1048576,'Base Maestra'!O$4,'XX.CVEPRES-2023'!$E$2:$E$1048576,'Base Maestra'!$T$4)</f>
        <v>0</v>
      </c>
      <c r="P51" s="21">
        <f>SUMIFS('XX.CVEPRES-2023'!$Y$2:$Y$1048576,'XX.CVEPRES-2023'!$D$2:$D$1048576,'Base Maestra'!$A51,'XX.CVEPRES-2023'!$F$2:$F$1048576,'Base Maestra'!P$4,'XX.CVEPRES-2023'!$E$2:$E$1048576,'Base Maestra'!$T$4)</f>
        <v>0</v>
      </c>
      <c r="Q51" s="21">
        <f>SUMIFS('XX.CVEPRES-2023'!$Y$2:$Y$1048576,'XX.CVEPRES-2023'!$D$2:$D$1048576,'Base Maestra'!$A51,'XX.CVEPRES-2023'!$F$2:$F$1048576,'Base Maestra'!Q$4,'XX.CVEPRES-2023'!$E$2:$E$1048576,'Base Maestra'!$T$4)</f>
        <v>0</v>
      </c>
      <c r="R51" s="21">
        <f>SUMIFS('XX.CVEPRES-2023'!$Y$2:$Y$1048576,'XX.CVEPRES-2023'!$D$2:$D$1048576,'Base Maestra'!$A51,'XX.CVEPRES-2023'!$F$2:$F$1048576,'Base Maestra'!R$4,'XX.CVEPRES-2023'!$E$2:$E$1048576,'Base Maestra'!$T$4)</f>
        <v>0</v>
      </c>
      <c r="S51" s="21">
        <f t="shared" si="1"/>
        <v>0</v>
      </c>
    </row>
    <row r="52" spans="1:19" s="1" customFormat="1" ht="15" x14ac:dyDescent="0.3">
      <c r="A52" s="22">
        <v>64</v>
      </c>
      <c r="B52" s="22" t="s">
        <v>337</v>
      </c>
      <c r="C52" s="25" t="s">
        <v>164</v>
      </c>
      <c r="D52" s="22" t="s">
        <v>93</v>
      </c>
      <c r="E52" s="22" t="s">
        <v>41</v>
      </c>
      <c r="F52" s="21">
        <v>281164.11999999994</v>
      </c>
      <c r="G52" s="21">
        <v>1673866.94</v>
      </c>
      <c r="H52" s="21">
        <v>153464.54999999999</v>
      </c>
      <c r="I52" s="21">
        <v>141066.69999999998</v>
      </c>
      <c r="J52" s="21">
        <v>703890.42</v>
      </c>
      <c r="K52" s="21">
        <v>0</v>
      </c>
      <c r="L52" s="24">
        <f t="shared" si="0"/>
        <v>2953452.73</v>
      </c>
      <c r="M52" s="21">
        <f>SUMIFS('XX.CVEPRES-2023'!$Y$2:$Y$1048576,'XX.CVEPRES-2023'!$D$2:$D$1048576,'Base Maestra'!$A52,'XX.CVEPRES-2023'!$F$2:$F$1048576,'Base Maestra'!M$4,'XX.CVEPRES-2023'!$E$2:$E$1048576,'Base Maestra'!$T$4)</f>
        <v>0</v>
      </c>
      <c r="N52" s="21">
        <f>SUMIFS('XX.CVEPRES-2023'!$Y$2:$Y$1048576,'XX.CVEPRES-2023'!$D$2:$D$1048576,'Base Maestra'!$A52,'XX.CVEPRES-2023'!$F$2:$F$1048576,'Base Maestra'!N$4,'XX.CVEPRES-2023'!$E$2:$E$1048576,'Base Maestra'!$T$4)</f>
        <v>0</v>
      </c>
      <c r="O52" s="21">
        <f>SUMIFS('XX.CVEPRES-2023'!$Y$2:$Y$1048576,'XX.CVEPRES-2023'!$D$2:$D$1048576,'Base Maestra'!$A52,'XX.CVEPRES-2023'!$F$2:$F$1048576,'Base Maestra'!O$4,'XX.CVEPRES-2023'!$E$2:$E$1048576,'Base Maestra'!$T$4)</f>
        <v>0</v>
      </c>
      <c r="P52" s="21">
        <f>SUMIFS('XX.CVEPRES-2023'!$Y$2:$Y$1048576,'XX.CVEPRES-2023'!$D$2:$D$1048576,'Base Maestra'!$A52,'XX.CVEPRES-2023'!$F$2:$F$1048576,'Base Maestra'!P$4,'XX.CVEPRES-2023'!$E$2:$E$1048576,'Base Maestra'!$T$4)</f>
        <v>0</v>
      </c>
      <c r="Q52" s="21">
        <f>SUMIFS('XX.CVEPRES-2023'!$Y$2:$Y$1048576,'XX.CVEPRES-2023'!$D$2:$D$1048576,'Base Maestra'!$A52,'XX.CVEPRES-2023'!$F$2:$F$1048576,'Base Maestra'!Q$4,'XX.CVEPRES-2023'!$E$2:$E$1048576,'Base Maestra'!$T$4)</f>
        <v>0</v>
      </c>
      <c r="R52" s="21">
        <f>SUMIFS('XX.CVEPRES-2023'!$Y$2:$Y$1048576,'XX.CVEPRES-2023'!$D$2:$D$1048576,'Base Maestra'!$A52,'XX.CVEPRES-2023'!$F$2:$F$1048576,'Base Maestra'!R$4,'XX.CVEPRES-2023'!$E$2:$E$1048576,'Base Maestra'!$T$4)</f>
        <v>0</v>
      </c>
      <c r="S52" s="21">
        <f t="shared" si="1"/>
        <v>0</v>
      </c>
    </row>
    <row r="53" spans="1:19" s="1" customFormat="1" ht="15" x14ac:dyDescent="0.3">
      <c r="A53" s="22">
        <v>65</v>
      </c>
      <c r="B53" s="22" t="s">
        <v>337</v>
      </c>
      <c r="C53" s="25" t="s">
        <v>166</v>
      </c>
      <c r="D53" s="22" t="s">
        <v>94</v>
      </c>
      <c r="E53" s="22" t="s">
        <v>42</v>
      </c>
      <c r="F53" s="21">
        <v>239646.50000000006</v>
      </c>
      <c r="G53" s="21">
        <v>0</v>
      </c>
      <c r="H53" s="21">
        <v>51978.84</v>
      </c>
      <c r="I53" s="21">
        <v>4789.43</v>
      </c>
      <c r="J53" s="21">
        <v>0</v>
      </c>
      <c r="K53" s="21">
        <v>0</v>
      </c>
      <c r="L53" s="24">
        <f t="shared" si="0"/>
        <v>296414.77000000008</v>
      </c>
      <c r="M53" s="21">
        <f>SUMIFS('XX.CVEPRES-2023'!$Y$2:$Y$1048576,'XX.CVEPRES-2023'!$D$2:$D$1048576,'Base Maestra'!$A53,'XX.CVEPRES-2023'!$F$2:$F$1048576,'Base Maestra'!M$4,'XX.CVEPRES-2023'!$E$2:$E$1048576,'Base Maestra'!$T$4)</f>
        <v>0</v>
      </c>
      <c r="N53" s="21">
        <f>SUMIFS('XX.CVEPRES-2023'!$Y$2:$Y$1048576,'XX.CVEPRES-2023'!$D$2:$D$1048576,'Base Maestra'!$A53,'XX.CVEPRES-2023'!$F$2:$F$1048576,'Base Maestra'!N$4,'XX.CVEPRES-2023'!$E$2:$E$1048576,'Base Maestra'!$T$4)</f>
        <v>0</v>
      </c>
      <c r="O53" s="21">
        <f>SUMIFS('XX.CVEPRES-2023'!$Y$2:$Y$1048576,'XX.CVEPRES-2023'!$D$2:$D$1048576,'Base Maestra'!$A53,'XX.CVEPRES-2023'!$F$2:$F$1048576,'Base Maestra'!O$4,'XX.CVEPRES-2023'!$E$2:$E$1048576,'Base Maestra'!$T$4)</f>
        <v>0</v>
      </c>
      <c r="P53" s="21">
        <f>SUMIFS('XX.CVEPRES-2023'!$Y$2:$Y$1048576,'XX.CVEPRES-2023'!$D$2:$D$1048576,'Base Maestra'!$A53,'XX.CVEPRES-2023'!$F$2:$F$1048576,'Base Maestra'!P$4,'XX.CVEPRES-2023'!$E$2:$E$1048576,'Base Maestra'!$T$4)</f>
        <v>0</v>
      </c>
      <c r="Q53" s="21">
        <f>SUMIFS('XX.CVEPRES-2023'!$Y$2:$Y$1048576,'XX.CVEPRES-2023'!$D$2:$D$1048576,'Base Maestra'!$A53,'XX.CVEPRES-2023'!$F$2:$F$1048576,'Base Maestra'!Q$4,'XX.CVEPRES-2023'!$E$2:$E$1048576,'Base Maestra'!$T$4)</f>
        <v>0</v>
      </c>
      <c r="R53" s="21">
        <f>SUMIFS('XX.CVEPRES-2023'!$Y$2:$Y$1048576,'XX.CVEPRES-2023'!$D$2:$D$1048576,'Base Maestra'!$A53,'XX.CVEPRES-2023'!$F$2:$F$1048576,'Base Maestra'!R$4,'XX.CVEPRES-2023'!$E$2:$E$1048576,'Base Maestra'!$T$4)</f>
        <v>0</v>
      </c>
      <c r="S53" s="21">
        <f t="shared" si="1"/>
        <v>0</v>
      </c>
    </row>
    <row r="54" spans="1:19" s="1" customFormat="1" ht="15" x14ac:dyDescent="0.3">
      <c r="A54" s="22">
        <v>66</v>
      </c>
      <c r="B54" s="22" t="s">
        <v>337</v>
      </c>
      <c r="C54" s="25" t="s">
        <v>168</v>
      </c>
      <c r="D54" s="22" t="s">
        <v>95</v>
      </c>
      <c r="E54" s="22" t="s">
        <v>43</v>
      </c>
      <c r="F54" s="21">
        <v>142038.91</v>
      </c>
      <c r="G54" s="21">
        <v>766657.07</v>
      </c>
      <c r="H54" s="21">
        <v>3897.1099999999997</v>
      </c>
      <c r="I54" s="21">
        <v>16692.780000000002</v>
      </c>
      <c r="J54" s="21">
        <v>301371.15999999992</v>
      </c>
      <c r="K54" s="21">
        <v>0</v>
      </c>
      <c r="L54" s="24">
        <f t="shared" si="0"/>
        <v>1230657.0299999998</v>
      </c>
      <c r="M54" s="21">
        <f>SUMIFS('XX.CVEPRES-2023'!$Y$2:$Y$1048576,'XX.CVEPRES-2023'!$D$2:$D$1048576,'Base Maestra'!$A54,'XX.CVEPRES-2023'!$F$2:$F$1048576,'Base Maestra'!M$4,'XX.CVEPRES-2023'!$E$2:$E$1048576,'Base Maestra'!$T$4)</f>
        <v>0</v>
      </c>
      <c r="N54" s="21">
        <f>SUMIFS('XX.CVEPRES-2023'!$Y$2:$Y$1048576,'XX.CVEPRES-2023'!$D$2:$D$1048576,'Base Maestra'!$A54,'XX.CVEPRES-2023'!$F$2:$F$1048576,'Base Maestra'!N$4,'XX.CVEPRES-2023'!$E$2:$E$1048576,'Base Maestra'!$T$4)</f>
        <v>0</v>
      </c>
      <c r="O54" s="21">
        <f>SUMIFS('XX.CVEPRES-2023'!$Y$2:$Y$1048576,'XX.CVEPRES-2023'!$D$2:$D$1048576,'Base Maestra'!$A54,'XX.CVEPRES-2023'!$F$2:$F$1048576,'Base Maestra'!O$4,'XX.CVEPRES-2023'!$E$2:$E$1048576,'Base Maestra'!$T$4)</f>
        <v>0</v>
      </c>
      <c r="P54" s="21">
        <f>SUMIFS('XX.CVEPRES-2023'!$Y$2:$Y$1048576,'XX.CVEPRES-2023'!$D$2:$D$1048576,'Base Maestra'!$A54,'XX.CVEPRES-2023'!$F$2:$F$1048576,'Base Maestra'!P$4,'XX.CVEPRES-2023'!$E$2:$E$1048576,'Base Maestra'!$T$4)</f>
        <v>0</v>
      </c>
      <c r="Q54" s="21">
        <f>SUMIFS('XX.CVEPRES-2023'!$Y$2:$Y$1048576,'XX.CVEPRES-2023'!$D$2:$D$1048576,'Base Maestra'!$A54,'XX.CVEPRES-2023'!$F$2:$F$1048576,'Base Maestra'!Q$4,'XX.CVEPRES-2023'!$E$2:$E$1048576,'Base Maestra'!$T$4)</f>
        <v>0</v>
      </c>
      <c r="R54" s="21">
        <f>SUMIFS('XX.CVEPRES-2023'!$Y$2:$Y$1048576,'XX.CVEPRES-2023'!$D$2:$D$1048576,'Base Maestra'!$A54,'XX.CVEPRES-2023'!$F$2:$F$1048576,'Base Maestra'!R$4,'XX.CVEPRES-2023'!$E$2:$E$1048576,'Base Maestra'!$T$4)</f>
        <v>0</v>
      </c>
      <c r="S54" s="21">
        <f t="shared" si="1"/>
        <v>0</v>
      </c>
    </row>
    <row r="55" spans="1:19" s="1" customFormat="1" ht="15" x14ac:dyDescent="0.3">
      <c r="A55" s="22">
        <v>67</v>
      </c>
      <c r="B55" s="22" t="s">
        <v>337</v>
      </c>
      <c r="C55" s="25" t="s">
        <v>170</v>
      </c>
      <c r="D55" s="22" t="s">
        <v>96</v>
      </c>
      <c r="E55" s="22" t="s">
        <v>44</v>
      </c>
      <c r="F55" s="21">
        <v>176587.17</v>
      </c>
      <c r="G55" s="21">
        <v>1861462.41</v>
      </c>
      <c r="H55" s="21">
        <v>137812.76999999999</v>
      </c>
      <c r="I55" s="21">
        <v>7492.4999999999991</v>
      </c>
      <c r="J55" s="21">
        <v>386332.07</v>
      </c>
      <c r="K55" s="21">
        <v>0</v>
      </c>
      <c r="L55" s="24">
        <f t="shared" si="0"/>
        <v>2569686.9199999995</v>
      </c>
      <c r="M55" s="21">
        <f>SUMIFS('XX.CVEPRES-2023'!$Y$2:$Y$1048576,'XX.CVEPRES-2023'!$D$2:$D$1048576,'Base Maestra'!$A55,'XX.CVEPRES-2023'!$F$2:$F$1048576,'Base Maestra'!M$4,'XX.CVEPRES-2023'!$E$2:$E$1048576,'Base Maestra'!$T$4)</f>
        <v>0</v>
      </c>
      <c r="N55" s="21">
        <f>SUMIFS('XX.CVEPRES-2023'!$Y$2:$Y$1048576,'XX.CVEPRES-2023'!$D$2:$D$1048576,'Base Maestra'!$A55,'XX.CVEPRES-2023'!$F$2:$F$1048576,'Base Maestra'!N$4,'XX.CVEPRES-2023'!$E$2:$E$1048576,'Base Maestra'!$T$4)</f>
        <v>0</v>
      </c>
      <c r="O55" s="21">
        <f>SUMIFS('XX.CVEPRES-2023'!$Y$2:$Y$1048576,'XX.CVEPRES-2023'!$D$2:$D$1048576,'Base Maestra'!$A55,'XX.CVEPRES-2023'!$F$2:$F$1048576,'Base Maestra'!O$4,'XX.CVEPRES-2023'!$E$2:$E$1048576,'Base Maestra'!$T$4)</f>
        <v>0</v>
      </c>
      <c r="P55" s="21">
        <f>SUMIFS('XX.CVEPRES-2023'!$Y$2:$Y$1048576,'XX.CVEPRES-2023'!$D$2:$D$1048576,'Base Maestra'!$A55,'XX.CVEPRES-2023'!$F$2:$F$1048576,'Base Maestra'!P$4,'XX.CVEPRES-2023'!$E$2:$E$1048576,'Base Maestra'!$T$4)</f>
        <v>0</v>
      </c>
      <c r="Q55" s="21">
        <f>SUMIFS('XX.CVEPRES-2023'!$Y$2:$Y$1048576,'XX.CVEPRES-2023'!$D$2:$D$1048576,'Base Maestra'!$A55,'XX.CVEPRES-2023'!$F$2:$F$1048576,'Base Maestra'!Q$4,'XX.CVEPRES-2023'!$E$2:$E$1048576,'Base Maestra'!$T$4)</f>
        <v>0</v>
      </c>
      <c r="R55" s="21">
        <f>SUMIFS('XX.CVEPRES-2023'!$Y$2:$Y$1048576,'XX.CVEPRES-2023'!$D$2:$D$1048576,'Base Maestra'!$A55,'XX.CVEPRES-2023'!$F$2:$F$1048576,'Base Maestra'!R$4,'XX.CVEPRES-2023'!$E$2:$E$1048576,'Base Maestra'!$T$4)</f>
        <v>0</v>
      </c>
      <c r="S55" s="21">
        <f t="shared" si="1"/>
        <v>0</v>
      </c>
    </row>
    <row r="56" spans="1:19" s="1" customFormat="1" ht="15" x14ac:dyDescent="0.3">
      <c r="A56" s="22">
        <v>68</v>
      </c>
      <c r="B56" s="22" t="s">
        <v>337</v>
      </c>
      <c r="C56" s="25" t="s">
        <v>172</v>
      </c>
      <c r="D56" s="22" t="s">
        <v>97</v>
      </c>
      <c r="E56" s="22" t="s">
        <v>45</v>
      </c>
      <c r="F56" s="21">
        <v>157311.44</v>
      </c>
      <c r="G56" s="21">
        <v>792247.02999999991</v>
      </c>
      <c r="H56" s="21">
        <v>93808.150000000009</v>
      </c>
      <c r="I56" s="21">
        <v>95984.38</v>
      </c>
      <c r="J56" s="21">
        <v>85765.800000000017</v>
      </c>
      <c r="K56" s="21">
        <v>0</v>
      </c>
      <c r="L56" s="24">
        <f t="shared" si="0"/>
        <v>1225116.8</v>
      </c>
      <c r="M56" s="21">
        <f>SUMIFS('XX.CVEPRES-2023'!$Y$2:$Y$1048576,'XX.CVEPRES-2023'!$D$2:$D$1048576,'Base Maestra'!$A56,'XX.CVEPRES-2023'!$F$2:$F$1048576,'Base Maestra'!M$4,'XX.CVEPRES-2023'!$E$2:$E$1048576,'Base Maestra'!$T$4)</f>
        <v>0</v>
      </c>
      <c r="N56" s="21">
        <f>SUMIFS('XX.CVEPRES-2023'!$Y$2:$Y$1048576,'XX.CVEPRES-2023'!$D$2:$D$1048576,'Base Maestra'!$A56,'XX.CVEPRES-2023'!$F$2:$F$1048576,'Base Maestra'!N$4,'XX.CVEPRES-2023'!$E$2:$E$1048576,'Base Maestra'!$T$4)</f>
        <v>0</v>
      </c>
      <c r="O56" s="21">
        <f>SUMIFS('XX.CVEPRES-2023'!$Y$2:$Y$1048576,'XX.CVEPRES-2023'!$D$2:$D$1048576,'Base Maestra'!$A56,'XX.CVEPRES-2023'!$F$2:$F$1048576,'Base Maestra'!O$4,'XX.CVEPRES-2023'!$E$2:$E$1048576,'Base Maestra'!$T$4)</f>
        <v>0</v>
      </c>
      <c r="P56" s="21">
        <f>SUMIFS('XX.CVEPRES-2023'!$Y$2:$Y$1048576,'XX.CVEPRES-2023'!$D$2:$D$1048576,'Base Maestra'!$A56,'XX.CVEPRES-2023'!$F$2:$F$1048576,'Base Maestra'!P$4,'XX.CVEPRES-2023'!$E$2:$E$1048576,'Base Maestra'!$T$4)</f>
        <v>0</v>
      </c>
      <c r="Q56" s="21">
        <f>SUMIFS('XX.CVEPRES-2023'!$Y$2:$Y$1048576,'XX.CVEPRES-2023'!$D$2:$D$1048576,'Base Maestra'!$A56,'XX.CVEPRES-2023'!$F$2:$F$1048576,'Base Maestra'!Q$4,'XX.CVEPRES-2023'!$E$2:$E$1048576,'Base Maestra'!$T$4)</f>
        <v>0</v>
      </c>
      <c r="R56" s="21">
        <f>SUMIFS('XX.CVEPRES-2023'!$Y$2:$Y$1048576,'XX.CVEPRES-2023'!$D$2:$D$1048576,'Base Maestra'!$A56,'XX.CVEPRES-2023'!$F$2:$F$1048576,'Base Maestra'!R$4,'XX.CVEPRES-2023'!$E$2:$E$1048576,'Base Maestra'!$T$4)</f>
        <v>0</v>
      </c>
      <c r="S56" s="21">
        <f t="shared" si="1"/>
        <v>0</v>
      </c>
    </row>
    <row r="57" spans="1:19" s="1" customFormat="1" ht="15" x14ac:dyDescent="0.3">
      <c r="A57" s="22">
        <v>69</v>
      </c>
      <c r="B57" s="22" t="s">
        <v>337</v>
      </c>
      <c r="C57" s="25" t="s">
        <v>174</v>
      </c>
      <c r="D57" s="22" t="s">
        <v>98</v>
      </c>
      <c r="E57" s="22" t="s">
        <v>46</v>
      </c>
      <c r="F57" s="21">
        <v>116637.14</v>
      </c>
      <c r="G57" s="21">
        <v>1598054.28</v>
      </c>
      <c r="H57" s="21">
        <v>46079.22</v>
      </c>
      <c r="I57" s="21">
        <v>3884.97</v>
      </c>
      <c r="J57" s="21">
        <v>207184.02000000002</v>
      </c>
      <c r="K57" s="21">
        <v>0</v>
      </c>
      <c r="L57" s="24">
        <f t="shared" si="0"/>
        <v>1971839.63</v>
      </c>
      <c r="M57" s="21">
        <f>SUMIFS('XX.CVEPRES-2023'!$Y$2:$Y$1048576,'XX.CVEPRES-2023'!$D$2:$D$1048576,'Base Maestra'!$A57,'XX.CVEPRES-2023'!$F$2:$F$1048576,'Base Maestra'!M$4,'XX.CVEPRES-2023'!$E$2:$E$1048576,'Base Maestra'!$T$4)</f>
        <v>0</v>
      </c>
      <c r="N57" s="21">
        <f>SUMIFS('XX.CVEPRES-2023'!$Y$2:$Y$1048576,'XX.CVEPRES-2023'!$D$2:$D$1048576,'Base Maestra'!$A57,'XX.CVEPRES-2023'!$F$2:$F$1048576,'Base Maestra'!N$4,'XX.CVEPRES-2023'!$E$2:$E$1048576,'Base Maestra'!$T$4)</f>
        <v>0</v>
      </c>
      <c r="O57" s="21">
        <f>SUMIFS('XX.CVEPRES-2023'!$Y$2:$Y$1048576,'XX.CVEPRES-2023'!$D$2:$D$1048576,'Base Maestra'!$A57,'XX.CVEPRES-2023'!$F$2:$F$1048576,'Base Maestra'!O$4,'XX.CVEPRES-2023'!$E$2:$E$1048576,'Base Maestra'!$T$4)</f>
        <v>0</v>
      </c>
      <c r="P57" s="21">
        <f>SUMIFS('XX.CVEPRES-2023'!$Y$2:$Y$1048576,'XX.CVEPRES-2023'!$D$2:$D$1048576,'Base Maestra'!$A57,'XX.CVEPRES-2023'!$F$2:$F$1048576,'Base Maestra'!P$4,'XX.CVEPRES-2023'!$E$2:$E$1048576,'Base Maestra'!$T$4)</f>
        <v>0</v>
      </c>
      <c r="Q57" s="21">
        <f>SUMIFS('XX.CVEPRES-2023'!$Y$2:$Y$1048576,'XX.CVEPRES-2023'!$D$2:$D$1048576,'Base Maestra'!$A57,'XX.CVEPRES-2023'!$F$2:$F$1048576,'Base Maestra'!Q$4,'XX.CVEPRES-2023'!$E$2:$E$1048576,'Base Maestra'!$T$4)</f>
        <v>0</v>
      </c>
      <c r="R57" s="21">
        <f>SUMIFS('XX.CVEPRES-2023'!$Y$2:$Y$1048576,'XX.CVEPRES-2023'!$D$2:$D$1048576,'Base Maestra'!$A57,'XX.CVEPRES-2023'!$F$2:$F$1048576,'Base Maestra'!R$4,'XX.CVEPRES-2023'!$E$2:$E$1048576,'Base Maestra'!$T$4)</f>
        <v>0</v>
      </c>
      <c r="S57" s="21">
        <f t="shared" si="1"/>
        <v>0</v>
      </c>
    </row>
    <row r="58" spans="1:19" s="1" customFormat="1" ht="15" x14ac:dyDescent="0.3">
      <c r="A58" s="22">
        <v>70</v>
      </c>
      <c r="B58" s="22" t="s">
        <v>337</v>
      </c>
      <c r="C58" s="25" t="s">
        <v>176</v>
      </c>
      <c r="D58" s="22" t="s">
        <v>99</v>
      </c>
      <c r="E58" s="22" t="s">
        <v>47</v>
      </c>
      <c r="F58" s="21">
        <v>453629.0199999999</v>
      </c>
      <c r="G58" s="21">
        <v>0</v>
      </c>
      <c r="H58" s="21">
        <v>62746.140000000007</v>
      </c>
      <c r="I58" s="21">
        <v>54560.979999999996</v>
      </c>
      <c r="J58" s="21">
        <v>0</v>
      </c>
      <c r="K58" s="21">
        <v>0</v>
      </c>
      <c r="L58" s="24">
        <f t="shared" si="0"/>
        <v>570936.1399999999</v>
      </c>
      <c r="M58" s="21">
        <f>SUMIFS('XX.CVEPRES-2023'!$Y$2:$Y$1048576,'XX.CVEPRES-2023'!$D$2:$D$1048576,'Base Maestra'!$A58,'XX.CVEPRES-2023'!$F$2:$F$1048576,'Base Maestra'!M$4,'XX.CVEPRES-2023'!$E$2:$E$1048576,'Base Maestra'!$T$4)</f>
        <v>0</v>
      </c>
      <c r="N58" s="21">
        <f>SUMIFS('XX.CVEPRES-2023'!$Y$2:$Y$1048576,'XX.CVEPRES-2023'!$D$2:$D$1048576,'Base Maestra'!$A58,'XX.CVEPRES-2023'!$F$2:$F$1048576,'Base Maestra'!N$4,'XX.CVEPRES-2023'!$E$2:$E$1048576,'Base Maestra'!$T$4)</f>
        <v>0</v>
      </c>
      <c r="O58" s="21">
        <f>SUMIFS('XX.CVEPRES-2023'!$Y$2:$Y$1048576,'XX.CVEPRES-2023'!$D$2:$D$1048576,'Base Maestra'!$A58,'XX.CVEPRES-2023'!$F$2:$F$1048576,'Base Maestra'!O$4,'XX.CVEPRES-2023'!$E$2:$E$1048576,'Base Maestra'!$T$4)</f>
        <v>0</v>
      </c>
      <c r="P58" s="21">
        <f>SUMIFS('XX.CVEPRES-2023'!$Y$2:$Y$1048576,'XX.CVEPRES-2023'!$D$2:$D$1048576,'Base Maestra'!$A58,'XX.CVEPRES-2023'!$F$2:$F$1048576,'Base Maestra'!P$4,'XX.CVEPRES-2023'!$E$2:$E$1048576,'Base Maestra'!$T$4)</f>
        <v>0</v>
      </c>
      <c r="Q58" s="21">
        <f>SUMIFS('XX.CVEPRES-2023'!$Y$2:$Y$1048576,'XX.CVEPRES-2023'!$D$2:$D$1048576,'Base Maestra'!$A58,'XX.CVEPRES-2023'!$F$2:$F$1048576,'Base Maestra'!Q$4,'XX.CVEPRES-2023'!$E$2:$E$1048576,'Base Maestra'!$T$4)</f>
        <v>0</v>
      </c>
      <c r="R58" s="21">
        <f>SUMIFS('XX.CVEPRES-2023'!$Y$2:$Y$1048576,'XX.CVEPRES-2023'!$D$2:$D$1048576,'Base Maestra'!$A58,'XX.CVEPRES-2023'!$F$2:$F$1048576,'Base Maestra'!R$4,'XX.CVEPRES-2023'!$E$2:$E$1048576,'Base Maestra'!$T$4)</f>
        <v>0</v>
      </c>
      <c r="S58" s="21">
        <f t="shared" si="1"/>
        <v>0</v>
      </c>
    </row>
    <row r="59" spans="1:19" s="1" customFormat="1" ht="15" x14ac:dyDescent="0.3">
      <c r="A59" s="22">
        <v>72</v>
      </c>
      <c r="B59" s="22" t="s">
        <v>337</v>
      </c>
      <c r="C59" s="25" t="s">
        <v>178</v>
      </c>
      <c r="D59" s="22" t="s">
        <v>100</v>
      </c>
      <c r="E59" s="22" t="s">
        <v>48</v>
      </c>
      <c r="F59" s="21">
        <v>0</v>
      </c>
      <c r="G59" s="21">
        <v>0</v>
      </c>
      <c r="H59" s="21">
        <v>109700.66999999998</v>
      </c>
      <c r="I59" s="21">
        <v>43784.45</v>
      </c>
      <c r="J59" s="21">
        <v>0</v>
      </c>
      <c r="K59" s="21">
        <v>3456553.6399999987</v>
      </c>
      <c r="L59" s="24">
        <f t="shared" si="0"/>
        <v>3610038.7599999988</v>
      </c>
      <c r="M59" s="21">
        <f>SUMIFS('XX.CVEPRES-2023'!$Y$2:$Y$1048576,'XX.CVEPRES-2023'!$D$2:$D$1048576,'Base Maestra'!$A59,'XX.CVEPRES-2023'!$F$2:$F$1048576,'Base Maestra'!M$4,'XX.CVEPRES-2023'!$E$2:$E$1048576,'Base Maestra'!$T$4)</f>
        <v>0</v>
      </c>
      <c r="N59" s="21">
        <f>SUMIFS('XX.CVEPRES-2023'!$Y$2:$Y$1048576,'XX.CVEPRES-2023'!$D$2:$D$1048576,'Base Maestra'!$A59,'XX.CVEPRES-2023'!$F$2:$F$1048576,'Base Maestra'!N$4,'XX.CVEPRES-2023'!$E$2:$E$1048576,'Base Maestra'!$T$4)</f>
        <v>0</v>
      </c>
      <c r="O59" s="21">
        <f>SUMIFS('XX.CVEPRES-2023'!$Y$2:$Y$1048576,'XX.CVEPRES-2023'!$D$2:$D$1048576,'Base Maestra'!$A59,'XX.CVEPRES-2023'!$F$2:$F$1048576,'Base Maestra'!O$4,'XX.CVEPRES-2023'!$E$2:$E$1048576,'Base Maestra'!$T$4)</f>
        <v>0</v>
      </c>
      <c r="P59" s="21">
        <f>SUMIFS('XX.CVEPRES-2023'!$Y$2:$Y$1048576,'XX.CVEPRES-2023'!$D$2:$D$1048576,'Base Maestra'!$A59,'XX.CVEPRES-2023'!$F$2:$F$1048576,'Base Maestra'!P$4,'XX.CVEPRES-2023'!$E$2:$E$1048576,'Base Maestra'!$T$4)</f>
        <v>0</v>
      </c>
      <c r="Q59" s="21">
        <f>SUMIFS('XX.CVEPRES-2023'!$Y$2:$Y$1048576,'XX.CVEPRES-2023'!$D$2:$D$1048576,'Base Maestra'!$A59,'XX.CVEPRES-2023'!$F$2:$F$1048576,'Base Maestra'!Q$4,'XX.CVEPRES-2023'!$E$2:$E$1048576,'Base Maestra'!$T$4)</f>
        <v>0</v>
      </c>
      <c r="R59" s="21">
        <f>SUMIFS('XX.CVEPRES-2023'!$Y$2:$Y$1048576,'XX.CVEPRES-2023'!$D$2:$D$1048576,'Base Maestra'!$A59,'XX.CVEPRES-2023'!$F$2:$F$1048576,'Base Maestra'!R$4,'XX.CVEPRES-2023'!$E$2:$E$1048576,'Base Maestra'!$T$4)</f>
        <v>0</v>
      </c>
      <c r="S59" s="21">
        <f t="shared" si="1"/>
        <v>0</v>
      </c>
    </row>
    <row r="60" spans="1:19" s="1" customFormat="1" ht="15" x14ac:dyDescent="0.3">
      <c r="A60" s="22">
        <v>79</v>
      </c>
      <c r="B60" s="22" t="s">
        <v>336</v>
      </c>
      <c r="C60" s="25" t="s">
        <v>209</v>
      </c>
      <c r="D60" s="22">
        <v>9998</v>
      </c>
      <c r="E60" s="22" t="s">
        <v>58</v>
      </c>
      <c r="F60" s="21">
        <v>407403.43000000011</v>
      </c>
      <c r="G60" s="21">
        <v>0</v>
      </c>
      <c r="H60" s="21">
        <v>0</v>
      </c>
      <c r="I60" s="21">
        <v>103995.38000000006</v>
      </c>
      <c r="J60" s="21">
        <v>0</v>
      </c>
      <c r="K60" s="21">
        <v>0</v>
      </c>
      <c r="L60" s="24">
        <f t="shared" si="0"/>
        <v>511398.81000000017</v>
      </c>
      <c r="M60" s="21">
        <f>SUMIFS('XX.CVEPRES-2023'!$Y$2:$Y$1048576,'XX.CVEPRES-2023'!$D$2:$D$1048576,'Base Maestra'!$A60,'XX.CVEPRES-2023'!$F$2:$F$1048576,'Base Maestra'!M$4,'XX.CVEPRES-2023'!$E$2:$E$1048576,'Base Maestra'!$T$4)</f>
        <v>0</v>
      </c>
      <c r="N60" s="21">
        <f>SUMIFS('XX.CVEPRES-2023'!$Y$2:$Y$1048576,'XX.CVEPRES-2023'!$D$2:$D$1048576,'Base Maestra'!$A60,'XX.CVEPRES-2023'!$F$2:$F$1048576,'Base Maestra'!N$4,'XX.CVEPRES-2023'!$E$2:$E$1048576,'Base Maestra'!$T$4)</f>
        <v>0</v>
      </c>
      <c r="O60" s="21">
        <f>SUMIFS('XX.CVEPRES-2023'!$Y$2:$Y$1048576,'XX.CVEPRES-2023'!$D$2:$D$1048576,'Base Maestra'!$A60,'XX.CVEPRES-2023'!$F$2:$F$1048576,'Base Maestra'!O$4,'XX.CVEPRES-2023'!$E$2:$E$1048576,'Base Maestra'!$T$4)</f>
        <v>0</v>
      </c>
      <c r="P60" s="21">
        <f>SUMIFS('XX.CVEPRES-2023'!$Y$2:$Y$1048576,'XX.CVEPRES-2023'!$D$2:$D$1048576,'Base Maestra'!$A60,'XX.CVEPRES-2023'!$F$2:$F$1048576,'Base Maestra'!P$4,'XX.CVEPRES-2023'!$E$2:$E$1048576,'Base Maestra'!$T$4)</f>
        <v>0</v>
      </c>
      <c r="Q60" s="21">
        <f>SUMIFS('XX.CVEPRES-2023'!$Y$2:$Y$1048576,'XX.CVEPRES-2023'!$D$2:$D$1048576,'Base Maestra'!$A60,'XX.CVEPRES-2023'!$F$2:$F$1048576,'Base Maestra'!Q$4,'XX.CVEPRES-2023'!$E$2:$E$1048576,'Base Maestra'!$T$4)</f>
        <v>0</v>
      </c>
      <c r="R60" s="21">
        <f>SUMIFS('XX.CVEPRES-2023'!$Y$2:$Y$1048576,'XX.CVEPRES-2023'!$D$2:$D$1048576,'Base Maestra'!$A60,'XX.CVEPRES-2023'!$F$2:$F$1048576,'Base Maestra'!R$4,'XX.CVEPRES-2023'!$E$2:$E$1048576,'Base Maestra'!$T$4)</f>
        <v>0</v>
      </c>
      <c r="S60" s="21">
        <f t="shared" si="1"/>
        <v>0</v>
      </c>
    </row>
    <row r="61" spans="1:19" s="1" customFormat="1" ht="15" x14ac:dyDescent="0.3">
      <c r="A61" s="22">
        <v>80</v>
      </c>
      <c r="B61" s="22" t="s">
        <v>336</v>
      </c>
      <c r="C61" s="25" t="s">
        <v>192</v>
      </c>
      <c r="D61" s="22" t="s">
        <v>106</v>
      </c>
      <c r="E61" s="22" t="s">
        <v>59</v>
      </c>
      <c r="F61" s="21">
        <v>0</v>
      </c>
      <c r="G61" s="21">
        <v>0</v>
      </c>
      <c r="H61" s="21">
        <v>29787.660000000003</v>
      </c>
      <c r="I61" s="21">
        <v>0</v>
      </c>
      <c r="J61" s="21">
        <v>0</v>
      </c>
      <c r="K61" s="21">
        <v>0</v>
      </c>
      <c r="L61" s="24">
        <f t="shared" si="0"/>
        <v>29787.660000000003</v>
      </c>
      <c r="M61" s="21">
        <f>SUMIFS('XX.CVEPRES-2023'!$Y$2:$Y$1048576,'XX.CVEPRES-2023'!$D$2:$D$1048576,'Base Maestra'!$A61,'XX.CVEPRES-2023'!$F$2:$F$1048576,'Base Maestra'!M$4,'XX.CVEPRES-2023'!$E$2:$E$1048576,'Base Maestra'!$T$4)</f>
        <v>0</v>
      </c>
      <c r="N61" s="21">
        <f>SUMIFS('XX.CVEPRES-2023'!$Y$2:$Y$1048576,'XX.CVEPRES-2023'!$D$2:$D$1048576,'Base Maestra'!$A61,'XX.CVEPRES-2023'!$F$2:$F$1048576,'Base Maestra'!N$4,'XX.CVEPRES-2023'!$E$2:$E$1048576,'Base Maestra'!$T$4)</f>
        <v>0</v>
      </c>
      <c r="O61" s="21">
        <f>SUMIFS('XX.CVEPRES-2023'!$Y$2:$Y$1048576,'XX.CVEPRES-2023'!$D$2:$D$1048576,'Base Maestra'!$A61,'XX.CVEPRES-2023'!$F$2:$F$1048576,'Base Maestra'!O$4,'XX.CVEPRES-2023'!$E$2:$E$1048576,'Base Maestra'!$T$4)</f>
        <v>0</v>
      </c>
      <c r="P61" s="21">
        <f>SUMIFS('XX.CVEPRES-2023'!$Y$2:$Y$1048576,'XX.CVEPRES-2023'!$D$2:$D$1048576,'Base Maestra'!$A61,'XX.CVEPRES-2023'!$F$2:$F$1048576,'Base Maestra'!P$4,'XX.CVEPRES-2023'!$E$2:$E$1048576,'Base Maestra'!$T$4)</f>
        <v>0</v>
      </c>
      <c r="Q61" s="21">
        <f>SUMIFS('XX.CVEPRES-2023'!$Y$2:$Y$1048576,'XX.CVEPRES-2023'!$D$2:$D$1048576,'Base Maestra'!$A61,'XX.CVEPRES-2023'!$F$2:$F$1048576,'Base Maestra'!Q$4,'XX.CVEPRES-2023'!$E$2:$E$1048576,'Base Maestra'!$T$4)</f>
        <v>0</v>
      </c>
      <c r="R61" s="21">
        <f>SUMIFS('XX.CVEPRES-2023'!$Y$2:$Y$1048576,'XX.CVEPRES-2023'!$D$2:$D$1048576,'Base Maestra'!$A61,'XX.CVEPRES-2023'!$F$2:$F$1048576,'Base Maestra'!R$4,'XX.CVEPRES-2023'!$E$2:$E$1048576,'Base Maestra'!$T$4)</f>
        <v>0</v>
      </c>
      <c r="S61" s="21">
        <f t="shared" si="1"/>
        <v>0</v>
      </c>
    </row>
    <row r="62" spans="1:19" s="1" customFormat="1" ht="15" x14ac:dyDescent="0.3">
      <c r="A62" s="22">
        <v>81</v>
      </c>
      <c r="B62" s="22" t="s">
        <v>336</v>
      </c>
      <c r="C62" s="25" t="s">
        <v>194</v>
      </c>
      <c r="D62" s="22" t="s">
        <v>107</v>
      </c>
      <c r="E62" s="22" t="s">
        <v>60</v>
      </c>
      <c r="F62" s="21">
        <v>0</v>
      </c>
      <c r="G62" s="21">
        <v>30295.120000000003</v>
      </c>
      <c r="H62" s="21">
        <v>53.77</v>
      </c>
      <c r="I62" s="21">
        <v>38805.370000000003</v>
      </c>
      <c r="J62" s="21">
        <v>2939395.72</v>
      </c>
      <c r="K62" s="21">
        <v>0</v>
      </c>
      <c r="L62" s="24">
        <f t="shared" si="0"/>
        <v>3008549.9800000004</v>
      </c>
      <c r="M62" s="21">
        <f>SUMIFS('XX.CVEPRES-2023'!$Y$2:$Y$1048576,'XX.CVEPRES-2023'!$D$2:$D$1048576,'Base Maestra'!$A62,'XX.CVEPRES-2023'!$F$2:$F$1048576,'Base Maestra'!M$4,'XX.CVEPRES-2023'!$E$2:$E$1048576,'Base Maestra'!$T$4)</f>
        <v>0</v>
      </c>
      <c r="N62" s="21">
        <f>SUMIFS('XX.CVEPRES-2023'!$Y$2:$Y$1048576,'XX.CVEPRES-2023'!$D$2:$D$1048576,'Base Maestra'!$A62,'XX.CVEPRES-2023'!$F$2:$F$1048576,'Base Maestra'!N$4,'XX.CVEPRES-2023'!$E$2:$E$1048576,'Base Maestra'!$T$4)</f>
        <v>0</v>
      </c>
      <c r="O62" s="21">
        <f>SUMIFS('XX.CVEPRES-2023'!$Y$2:$Y$1048576,'XX.CVEPRES-2023'!$D$2:$D$1048576,'Base Maestra'!$A62,'XX.CVEPRES-2023'!$F$2:$F$1048576,'Base Maestra'!O$4,'XX.CVEPRES-2023'!$E$2:$E$1048576,'Base Maestra'!$T$4)</f>
        <v>0</v>
      </c>
      <c r="P62" s="21">
        <f>SUMIFS('XX.CVEPRES-2023'!$Y$2:$Y$1048576,'XX.CVEPRES-2023'!$D$2:$D$1048576,'Base Maestra'!$A62,'XX.CVEPRES-2023'!$F$2:$F$1048576,'Base Maestra'!P$4,'XX.CVEPRES-2023'!$E$2:$E$1048576,'Base Maestra'!$T$4)</f>
        <v>0</v>
      </c>
      <c r="Q62" s="21">
        <f>SUMIFS('XX.CVEPRES-2023'!$Y$2:$Y$1048576,'XX.CVEPRES-2023'!$D$2:$D$1048576,'Base Maestra'!$A62,'XX.CVEPRES-2023'!$F$2:$F$1048576,'Base Maestra'!Q$4,'XX.CVEPRES-2023'!$E$2:$E$1048576,'Base Maestra'!$T$4)</f>
        <v>0</v>
      </c>
      <c r="R62" s="21">
        <f>SUMIFS('XX.CVEPRES-2023'!$Y$2:$Y$1048576,'XX.CVEPRES-2023'!$D$2:$D$1048576,'Base Maestra'!$A62,'XX.CVEPRES-2023'!$F$2:$F$1048576,'Base Maestra'!R$4,'XX.CVEPRES-2023'!$E$2:$E$1048576,'Base Maestra'!$T$4)</f>
        <v>0</v>
      </c>
      <c r="S62" s="21">
        <f t="shared" si="1"/>
        <v>0</v>
      </c>
    </row>
    <row r="63" spans="1:19" s="1" customFormat="1" ht="15" x14ac:dyDescent="0.3">
      <c r="A63" s="22">
        <v>82</v>
      </c>
      <c r="B63" s="22" t="s">
        <v>336</v>
      </c>
      <c r="C63" s="25" t="s">
        <v>196</v>
      </c>
      <c r="D63" s="22" t="s">
        <v>108</v>
      </c>
      <c r="E63" s="22" t="s">
        <v>61</v>
      </c>
      <c r="F63" s="21">
        <v>1397692.2799999998</v>
      </c>
      <c r="G63" s="21">
        <v>0</v>
      </c>
      <c r="H63" s="21">
        <v>13199.68</v>
      </c>
      <c r="I63" s="21">
        <v>145978.94999999998</v>
      </c>
      <c r="J63" s="21">
        <v>0</v>
      </c>
      <c r="K63" s="21">
        <v>0</v>
      </c>
      <c r="L63" s="24">
        <f t="shared" si="0"/>
        <v>1556870.9099999997</v>
      </c>
      <c r="M63" s="21">
        <f>SUMIFS('XX.CVEPRES-2023'!$Y$2:$Y$1048576,'XX.CVEPRES-2023'!$D$2:$D$1048576,'Base Maestra'!$A63,'XX.CVEPRES-2023'!$F$2:$F$1048576,'Base Maestra'!M$4,'XX.CVEPRES-2023'!$E$2:$E$1048576,'Base Maestra'!$T$4)</f>
        <v>0</v>
      </c>
      <c r="N63" s="21">
        <f>SUMIFS('XX.CVEPRES-2023'!$Y$2:$Y$1048576,'XX.CVEPRES-2023'!$D$2:$D$1048576,'Base Maestra'!$A63,'XX.CVEPRES-2023'!$F$2:$F$1048576,'Base Maestra'!N$4,'XX.CVEPRES-2023'!$E$2:$E$1048576,'Base Maestra'!$T$4)</f>
        <v>0</v>
      </c>
      <c r="O63" s="21">
        <f>SUMIFS('XX.CVEPRES-2023'!$Y$2:$Y$1048576,'XX.CVEPRES-2023'!$D$2:$D$1048576,'Base Maestra'!$A63,'XX.CVEPRES-2023'!$F$2:$F$1048576,'Base Maestra'!O$4,'XX.CVEPRES-2023'!$E$2:$E$1048576,'Base Maestra'!$T$4)</f>
        <v>0</v>
      </c>
      <c r="P63" s="21">
        <f>SUMIFS('XX.CVEPRES-2023'!$Y$2:$Y$1048576,'XX.CVEPRES-2023'!$D$2:$D$1048576,'Base Maestra'!$A63,'XX.CVEPRES-2023'!$F$2:$F$1048576,'Base Maestra'!P$4,'XX.CVEPRES-2023'!$E$2:$E$1048576,'Base Maestra'!$T$4)</f>
        <v>0</v>
      </c>
      <c r="Q63" s="21">
        <f>SUMIFS('XX.CVEPRES-2023'!$Y$2:$Y$1048576,'XX.CVEPRES-2023'!$D$2:$D$1048576,'Base Maestra'!$A63,'XX.CVEPRES-2023'!$F$2:$F$1048576,'Base Maestra'!Q$4,'XX.CVEPRES-2023'!$E$2:$E$1048576,'Base Maestra'!$T$4)</f>
        <v>0</v>
      </c>
      <c r="R63" s="21">
        <f>SUMIFS('XX.CVEPRES-2023'!$Y$2:$Y$1048576,'XX.CVEPRES-2023'!$D$2:$D$1048576,'Base Maestra'!$A63,'XX.CVEPRES-2023'!$F$2:$F$1048576,'Base Maestra'!R$4,'XX.CVEPRES-2023'!$E$2:$E$1048576,'Base Maestra'!$T$4)</f>
        <v>0</v>
      </c>
      <c r="S63" s="21">
        <f t="shared" si="1"/>
        <v>0</v>
      </c>
    </row>
    <row r="64" spans="1:19" s="1" customFormat="1" ht="15" x14ac:dyDescent="0.3">
      <c r="A64" s="22">
        <v>83</v>
      </c>
      <c r="B64" s="22" t="s">
        <v>336</v>
      </c>
      <c r="C64" s="25" t="s">
        <v>198</v>
      </c>
      <c r="D64" s="22" t="s">
        <v>109</v>
      </c>
      <c r="E64" s="22" t="s">
        <v>62</v>
      </c>
      <c r="F64" s="21">
        <v>0</v>
      </c>
      <c r="G64" s="21">
        <v>0</v>
      </c>
      <c r="H64" s="21">
        <v>0</v>
      </c>
      <c r="I64" s="21">
        <v>37552.119999999988</v>
      </c>
      <c r="J64" s="21">
        <v>0</v>
      </c>
      <c r="K64" s="21">
        <v>0</v>
      </c>
      <c r="L64" s="24">
        <f t="shared" si="0"/>
        <v>37552.119999999988</v>
      </c>
      <c r="M64" s="21">
        <f>SUMIFS('XX.CVEPRES-2023'!$Y$2:$Y$1048576,'XX.CVEPRES-2023'!$D$2:$D$1048576,'Base Maestra'!$A64,'XX.CVEPRES-2023'!$F$2:$F$1048576,'Base Maestra'!M$4,'XX.CVEPRES-2023'!$E$2:$E$1048576,'Base Maestra'!$T$4)</f>
        <v>0</v>
      </c>
      <c r="N64" s="21">
        <f>SUMIFS('XX.CVEPRES-2023'!$Y$2:$Y$1048576,'XX.CVEPRES-2023'!$D$2:$D$1048576,'Base Maestra'!$A64,'XX.CVEPRES-2023'!$F$2:$F$1048576,'Base Maestra'!N$4,'XX.CVEPRES-2023'!$E$2:$E$1048576,'Base Maestra'!$T$4)</f>
        <v>0</v>
      </c>
      <c r="O64" s="21">
        <f>SUMIFS('XX.CVEPRES-2023'!$Y$2:$Y$1048576,'XX.CVEPRES-2023'!$D$2:$D$1048576,'Base Maestra'!$A64,'XX.CVEPRES-2023'!$F$2:$F$1048576,'Base Maestra'!O$4,'XX.CVEPRES-2023'!$E$2:$E$1048576,'Base Maestra'!$T$4)</f>
        <v>0</v>
      </c>
      <c r="P64" s="21">
        <f>SUMIFS('XX.CVEPRES-2023'!$Y$2:$Y$1048576,'XX.CVEPRES-2023'!$D$2:$D$1048576,'Base Maestra'!$A64,'XX.CVEPRES-2023'!$F$2:$F$1048576,'Base Maestra'!P$4,'XX.CVEPRES-2023'!$E$2:$E$1048576,'Base Maestra'!$T$4)</f>
        <v>0</v>
      </c>
      <c r="Q64" s="21">
        <f>SUMIFS('XX.CVEPRES-2023'!$Y$2:$Y$1048576,'XX.CVEPRES-2023'!$D$2:$D$1048576,'Base Maestra'!$A64,'XX.CVEPRES-2023'!$F$2:$F$1048576,'Base Maestra'!Q$4,'XX.CVEPRES-2023'!$E$2:$E$1048576,'Base Maestra'!$T$4)</f>
        <v>0</v>
      </c>
      <c r="R64" s="21">
        <f>SUMIFS('XX.CVEPRES-2023'!$Y$2:$Y$1048576,'XX.CVEPRES-2023'!$D$2:$D$1048576,'Base Maestra'!$A64,'XX.CVEPRES-2023'!$F$2:$F$1048576,'Base Maestra'!R$4,'XX.CVEPRES-2023'!$E$2:$E$1048576,'Base Maestra'!$T$4)</f>
        <v>0</v>
      </c>
      <c r="S64" s="21">
        <f t="shared" si="1"/>
        <v>0</v>
      </c>
    </row>
    <row r="65" spans="1:20" s="1" customFormat="1" ht="15" x14ac:dyDescent="0.3">
      <c r="A65" s="22">
        <v>85</v>
      </c>
      <c r="B65" s="22" t="s">
        <v>336</v>
      </c>
      <c r="C65" s="25" t="s">
        <v>200</v>
      </c>
      <c r="D65" s="22" t="s">
        <v>110</v>
      </c>
      <c r="E65" s="22" t="s">
        <v>63</v>
      </c>
      <c r="F65" s="21">
        <v>0</v>
      </c>
      <c r="G65" s="21">
        <v>0</v>
      </c>
      <c r="H65" s="21">
        <v>50.4</v>
      </c>
      <c r="I65" s="21">
        <v>40688.019999999997</v>
      </c>
      <c r="J65" s="21">
        <v>0</v>
      </c>
      <c r="K65" s="21">
        <v>0</v>
      </c>
      <c r="L65" s="24">
        <f t="shared" si="0"/>
        <v>40738.42</v>
      </c>
      <c r="M65" s="21">
        <f>SUMIFS('XX.CVEPRES-2023'!$Y$2:$Y$1048576,'XX.CVEPRES-2023'!$D$2:$D$1048576,'Base Maestra'!$A65,'XX.CVEPRES-2023'!$F$2:$F$1048576,'Base Maestra'!M$4,'XX.CVEPRES-2023'!$E$2:$E$1048576,'Base Maestra'!$T$4)</f>
        <v>0</v>
      </c>
      <c r="N65" s="21">
        <f>SUMIFS('XX.CVEPRES-2023'!$Y$2:$Y$1048576,'XX.CVEPRES-2023'!$D$2:$D$1048576,'Base Maestra'!$A65,'XX.CVEPRES-2023'!$F$2:$F$1048576,'Base Maestra'!N$4,'XX.CVEPRES-2023'!$E$2:$E$1048576,'Base Maestra'!$T$4)</f>
        <v>0</v>
      </c>
      <c r="O65" s="21">
        <f>SUMIFS('XX.CVEPRES-2023'!$Y$2:$Y$1048576,'XX.CVEPRES-2023'!$D$2:$D$1048576,'Base Maestra'!$A65,'XX.CVEPRES-2023'!$F$2:$F$1048576,'Base Maestra'!O$4,'XX.CVEPRES-2023'!$E$2:$E$1048576,'Base Maestra'!$T$4)</f>
        <v>0</v>
      </c>
      <c r="P65" s="21">
        <f>SUMIFS('XX.CVEPRES-2023'!$Y$2:$Y$1048576,'XX.CVEPRES-2023'!$D$2:$D$1048576,'Base Maestra'!$A65,'XX.CVEPRES-2023'!$F$2:$F$1048576,'Base Maestra'!P$4,'XX.CVEPRES-2023'!$E$2:$E$1048576,'Base Maestra'!$T$4)</f>
        <v>0</v>
      </c>
      <c r="Q65" s="21">
        <f>SUMIFS('XX.CVEPRES-2023'!$Y$2:$Y$1048576,'XX.CVEPRES-2023'!$D$2:$D$1048576,'Base Maestra'!$A65,'XX.CVEPRES-2023'!$F$2:$F$1048576,'Base Maestra'!Q$4,'XX.CVEPRES-2023'!$E$2:$E$1048576,'Base Maestra'!$T$4)</f>
        <v>0</v>
      </c>
      <c r="R65" s="21">
        <f>SUMIFS('XX.CVEPRES-2023'!$Y$2:$Y$1048576,'XX.CVEPRES-2023'!$D$2:$D$1048576,'Base Maestra'!$A65,'XX.CVEPRES-2023'!$F$2:$F$1048576,'Base Maestra'!R$4,'XX.CVEPRES-2023'!$E$2:$E$1048576,'Base Maestra'!$T$4)</f>
        <v>0</v>
      </c>
      <c r="S65" s="21">
        <f t="shared" si="1"/>
        <v>0</v>
      </c>
    </row>
    <row r="66" spans="1:20" s="1" customFormat="1" ht="15" x14ac:dyDescent="0.3">
      <c r="A66" s="22">
        <v>87</v>
      </c>
      <c r="B66" s="22" t="s">
        <v>336</v>
      </c>
      <c r="C66" s="25" t="s">
        <v>202</v>
      </c>
      <c r="D66" s="22" t="s">
        <v>111</v>
      </c>
      <c r="E66" s="22" t="s">
        <v>322</v>
      </c>
      <c r="F66" s="21">
        <v>399082.8000000001</v>
      </c>
      <c r="G66" s="21">
        <v>0</v>
      </c>
      <c r="H66" s="21">
        <v>0</v>
      </c>
      <c r="I66" s="21">
        <v>0</v>
      </c>
      <c r="J66" s="21">
        <v>0</v>
      </c>
      <c r="K66" s="21">
        <v>0</v>
      </c>
      <c r="L66" s="24">
        <f t="shared" si="0"/>
        <v>399082.8000000001</v>
      </c>
      <c r="M66" s="21">
        <f>SUMIFS('XX.CVEPRES-2023'!$Y$2:$Y$1048576,'XX.CVEPRES-2023'!$D$2:$D$1048576,'Base Maestra'!$A66,'XX.CVEPRES-2023'!$F$2:$F$1048576,'Base Maestra'!M$4,'XX.CVEPRES-2023'!$E$2:$E$1048576,'Base Maestra'!$T$4)</f>
        <v>0</v>
      </c>
      <c r="N66" s="21">
        <f>SUMIFS('XX.CVEPRES-2023'!$Y$2:$Y$1048576,'XX.CVEPRES-2023'!$D$2:$D$1048576,'Base Maestra'!$A66,'XX.CVEPRES-2023'!$F$2:$F$1048576,'Base Maestra'!N$4,'XX.CVEPRES-2023'!$E$2:$E$1048576,'Base Maestra'!$T$4)</f>
        <v>0</v>
      </c>
      <c r="O66" s="21">
        <f>SUMIFS('XX.CVEPRES-2023'!$Y$2:$Y$1048576,'XX.CVEPRES-2023'!$D$2:$D$1048576,'Base Maestra'!$A66,'XX.CVEPRES-2023'!$F$2:$F$1048576,'Base Maestra'!O$4,'XX.CVEPRES-2023'!$E$2:$E$1048576,'Base Maestra'!$T$4)</f>
        <v>0</v>
      </c>
      <c r="P66" s="21">
        <f>SUMIFS('XX.CVEPRES-2023'!$Y$2:$Y$1048576,'XX.CVEPRES-2023'!$D$2:$D$1048576,'Base Maestra'!$A66,'XX.CVEPRES-2023'!$F$2:$F$1048576,'Base Maestra'!P$4,'XX.CVEPRES-2023'!$E$2:$E$1048576,'Base Maestra'!$T$4)</f>
        <v>0</v>
      </c>
      <c r="Q66" s="21">
        <f>SUMIFS('XX.CVEPRES-2023'!$Y$2:$Y$1048576,'XX.CVEPRES-2023'!$D$2:$D$1048576,'Base Maestra'!$A66,'XX.CVEPRES-2023'!$F$2:$F$1048576,'Base Maestra'!Q$4,'XX.CVEPRES-2023'!$E$2:$E$1048576,'Base Maestra'!$T$4)</f>
        <v>0</v>
      </c>
      <c r="R66" s="21">
        <f>SUMIFS('XX.CVEPRES-2023'!$Y$2:$Y$1048576,'XX.CVEPRES-2023'!$D$2:$D$1048576,'Base Maestra'!$A66,'XX.CVEPRES-2023'!$F$2:$F$1048576,'Base Maestra'!R$4,'XX.CVEPRES-2023'!$E$2:$E$1048576,'Base Maestra'!$T$4)</f>
        <v>0</v>
      </c>
      <c r="S66" s="21">
        <f t="shared" si="1"/>
        <v>0</v>
      </c>
    </row>
    <row r="67" spans="1:20" s="1" customFormat="1" ht="15" x14ac:dyDescent="0.3">
      <c r="A67" s="272">
        <v>105</v>
      </c>
      <c r="B67" s="22" t="s">
        <v>336</v>
      </c>
      <c r="C67" s="273" t="s">
        <v>1722</v>
      </c>
      <c r="D67" s="22">
        <v>9998</v>
      </c>
      <c r="E67" s="272" t="s">
        <v>1723</v>
      </c>
      <c r="F67" s="21">
        <v>307073.95</v>
      </c>
      <c r="G67" s="21">
        <v>613964.01</v>
      </c>
      <c r="H67" s="21">
        <v>0</v>
      </c>
      <c r="I67" s="21">
        <v>59218.029999999984</v>
      </c>
      <c r="J67" s="21">
        <v>0</v>
      </c>
      <c r="K67" s="21">
        <v>0</v>
      </c>
      <c r="L67" s="24">
        <f t="shared" si="0"/>
        <v>980255.99</v>
      </c>
      <c r="M67" s="21">
        <f>SUMIFS('XX.CVEPRES-2023'!$Y$2:$Y$1048576,'XX.CVEPRES-2023'!$D$2:$D$1048576,'Base Maestra'!$A67,'XX.CVEPRES-2023'!$F$2:$F$1048576,'Base Maestra'!M$4,'XX.CVEPRES-2023'!$E$2:$E$1048576,'Base Maestra'!$T$4)</f>
        <v>0</v>
      </c>
      <c r="N67" s="21">
        <f>SUMIFS('XX.CVEPRES-2023'!$Y$2:$Y$1048576,'XX.CVEPRES-2023'!$D$2:$D$1048576,'Base Maestra'!$A67,'XX.CVEPRES-2023'!$F$2:$F$1048576,'Base Maestra'!N$4,'XX.CVEPRES-2023'!$E$2:$E$1048576,'Base Maestra'!$T$4)</f>
        <v>0</v>
      </c>
      <c r="O67" s="21">
        <f>SUMIFS('XX.CVEPRES-2023'!$Y$2:$Y$1048576,'XX.CVEPRES-2023'!$D$2:$D$1048576,'Base Maestra'!$A67,'XX.CVEPRES-2023'!$F$2:$F$1048576,'Base Maestra'!O$4,'XX.CVEPRES-2023'!$E$2:$E$1048576,'Base Maestra'!$T$4)</f>
        <v>0</v>
      </c>
      <c r="P67" s="21">
        <f>SUMIFS('XX.CVEPRES-2023'!$Y$2:$Y$1048576,'XX.CVEPRES-2023'!$D$2:$D$1048576,'Base Maestra'!$A67,'XX.CVEPRES-2023'!$F$2:$F$1048576,'Base Maestra'!P$4,'XX.CVEPRES-2023'!$E$2:$E$1048576,'Base Maestra'!$T$4)</f>
        <v>0</v>
      </c>
      <c r="Q67" s="21">
        <f>SUMIFS('XX.CVEPRES-2023'!$Y$2:$Y$1048576,'XX.CVEPRES-2023'!$D$2:$D$1048576,'Base Maestra'!$A67,'XX.CVEPRES-2023'!$F$2:$F$1048576,'Base Maestra'!Q$4,'XX.CVEPRES-2023'!$E$2:$E$1048576,'Base Maestra'!$T$4)</f>
        <v>0</v>
      </c>
      <c r="R67" s="21">
        <f>SUMIFS('XX.CVEPRES-2023'!$Y$2:$Y$1048576,'XX.CVEPRES-2023'!$D$2:$D$1048576,'Base Maestra'!$A67,'XX.CVEPRES-2023'!$F$2:$F$1048576,'Base Maestra'!R$4,'XX.CVEPRES-2023'!$E$2:$E$1048576,'Base Maestra'!$T$4)</f>
        <v>0</v>
      </c>
      <c r="S67" s="21">
        <f t="shared" ref="S67" si="2">SUM(M67:R67)</f>
        <v>0</v>
      </c>
    </row>
    <row r="68" spans="1:20" s="1" customFormat="1" ht="15" x14ac:dyDescent="0.3">
      <c r="A68" s="44">
        <v>104</v>
      </c>
      <c r="B68" s="44" t="s">
        <v>338</v>
      </c>
      <c r="C68" s="45" t="s">
        <v>213</v>
      </c>
      <c r="D68" s="44">
        <v>9998</v>
      </c>
      <c r="E68" s="44" t="s">
        <v>68</v>
      </c>
      <c r="F68" s="139">
        <v>5926.54</v>
      </c>
      <c r="G68" s="46">
        <v>3433.28</v>
      </c>
      <c r="H68" s="46">
        <v>4902605.97</v>
      </c>
      <c r="I68" s="46">
        <v>227596.44</v>
      </c>
      <c r="J68" s="46"/>
      <c r="K68" s="46"/>
      <c r="L68" s="47">
        <f t="shared" si="0"/>
        <v>5139562.2300000004</v>
      </c>
      <c r="M68" s="21">
        <f>SUMIFS('XX.CVEPRES-2023'!$Y$2:$Y$1048576,'XX.CVEPRES-2023'!$D$2:$D$1048576,'Base Maestra'!$A68,'XX.CVEPRES-2023'!$F$2:$F$1048576,'Base Maestra'!M$4,'XX.CVEPRES-2023'!$E$2:$E$1048576,'Base Maestra'!$T$68)</f>
        <v>0</v>
      </c>
      <c r="N68" s="21">
        <f>SUMIFS('XX.CVEPRES-2023'!$Y$2:$Y$1048576,'XX.CVEPRES-2023'!$D$2:$D$1048576,'Base Maestra'!$A68,'XX.CVEPRES-2023'!$F$2:$F$1048576,'Base Maestra'!N$4,'XX.CVEPRES-2023'!$E$2:$E$1048576,'Base Maestra'!$T$68)</f>
        <v>0</v>
      </c>
      <c r="O68" s="21">
        <f>SUMIFS('XX.CVEPRES-2023'!$Y$2:$Y$1048576,'XX.CVEPRES-2023'!$D$2:$D$1048576,'Base Maestra'!$A68,'XX.CVEPRES-2023'!$F$2:$F$1048576,'Base Maestra'!O$4,'XX.CVEPRES-2023'!$E$2:$E$1048576,'Base Maestra'!$T$68)</f>
        <v>0</v>
      </c>
      <c r="P68" s="21">
        <f>SUMIFS('XX.CVEPRES-2023'!$Y$2:$Y$1048576,'XX.CVEPRES-2023'!$D$2:$D$1048576,'Base Maestra'!$A68,'XX.CVEPRES-2023'!$F$2:$F$1048576,'Base Maestra'!P$4,'XX.CVEPRES-2023'!$E$2:$E$1048576,'Base Maestra'!$T$68)</f>
        <v>0</v>
      </c>
      <c r="Q68" s="21">
        <f>SUMIFS('XX.CVEPRES-2023'!$Y$2:$Y$1048576,'XX.CVEPRES-2023'!$D$2:$D$1048576,'Base Maestra'!$A68,'XX.CVEPRES-2023'!$F$2:$F$1048576,'Base Maestra'!Q$4,'XX.CVEPRES-2023'!$E$2:$E$1048576,'Base Maestra'!$T$68)</f>
        <v>0</v>
      </c>
      <c r="R68" s="21">
        <f>SUMIFS('XX.CVEPRES-2023'!$Y$2:$Y$1048576,'XX.CVEPRES-2023'!$D$2:$D$1048576,'Base Maestra'!$A68,'XX.CVEPRES-2023'!$F$2:$F$1048576,'Base Maestra'!R$4,'XX.CVEPRES-2023'!$E$2:$E$1048576,'Base Maestra'!$T$68)</f>
        <v>0</v>
      </c>
      <c r="S68" s="21">
        <f>SUMIFS('XX.CVEPRES-2023'!$Y$2:$Y$1048576,'XX.CVEPRES-2023'!$D$2:$D$1048576,'Base Maestra'!$A68,'XX.CVEPRES-2023'!$F$2:$F$1048576,'Base Maestra'!S$4,'XX.CVEPRES-2023'!$E$2:$E$1048576,'Base Maestra'!$T$68)</f>
        <v>0</v>
      </c>
      <c r="T68" s="17" t="s">
        <v>121</v>
      </c>
    </row>
    <row r="69" spans="1:20" s="1" customFormat="1" ht="15" x14ac:dyDescent="0.3">
      <c r="A69" s="26" t="s">
        <v>290</v>
      </c>
      <c r="B69" s="26"/>
      <c r="C69" s="27"/>
      <c r="D69" s="27"/>
      <c r="E69" s="27"/>
      <c r="F69" s="28">
        <f>SUM(F5:F67)</f>
        <v>6412677.5600000005</v>
      </c>
      <c r="G69" s="28">
        <f t="shared" ref="G69:K69" si="3">SUM(G5:G67)</f>
        <v>30540656.000000004</v>
      </c>
      <c r="H69" s="28">
        <f t="shared" si="3"/>
        <v>6923019.0799999982</v>
      </c>
      <c r="I69" s="28">
        <f t="shared" si="3"/>
        <v>4571597.8900000015</v>
      </c>
      <c r="J69" s="28">
        <f t="shared" si="3"/>
        <v>53445862.459999986</v>
      </c>
      <c r="K69" s="28">
        <f t="shared" si="3"/>
        <v>3531617.4099999988</v>
      </c>
      <c r="L69" s="28">
        <f>SUM(F69:K69)</f>
        <v>105425430.39999998</v>
      </c>
      <c r="M69" s="28">
        <f t="shared" ref="M69:S69" si="4">SUM(M5:M66)</f>
        <v>0</v>
      </c>
      <c r="N69" s="28">
        <f t="shared" si="4"/>
        <v>0</v>
      </c>
      <c r="O69" s="28">
        <f t="shared" si="4"/>
        <v>0</v>
      </c>
      <c r="P69" s="28">
        <f t="shared" si="4"/>
        <v>0</v>
      </c>
      <c r="Q69" s="28">
        <f t="shared" si="4"/>
        <v>0</v>
      </c>
      <c r="R69" s="28">
        <f t="shared" si="4"/>
        <v>0</v>
      </c>
      <c r="S69" s="28">
        <f t="shared" si="4"/>
        <v>0</v>
      </c>
    </row>
    <row r="70" spans="1:20" x14ac:dyDescent="0.35">
      <c r="L70" s="123"/>
    </row>
    <row r="73" spans="1:20" x14ac:dyDescent="0.35">
      <c r="A73" s="319" t="s">
        <v>386</v>
      </c>
      <c r="B73" s="319"/>
      <c r="D73" s="325" t="s">
        <v>392</v>
      </c>
      <c r="E73" s="326"/>
      <c r="M73" s="115"/>
      <c r="N73" s="31" t="s">
        <v>117</v>
      </c>
      <c r="O73" s="31" t="s">
        <v>119</v>
      </c>
      <c r="P73" s="31" t="s">
        <v>121</v>
      </c>
      <c r="Q73" s="31" t="s">
        <v>123</v>
      </c>
    </row>
    <row r="74" spans="1:20" x14ac:dyDescent="0.35">
      <c r="A74" s="89" t="s">
        <v>384</v>
      </c>
      <c r="B74" s="89" t="s">
        <v>385</v>
      </c>
      <c r="D74" s="89" t="s">
        <v>384</v>
      </c>
      <c r="E74" s="98" t="s">
        <v>385</v>
      </c>
      <c r="M74" s="94" t="s">
        <v>134</v>
      </c>
      <c r="N74" s="119" t="s">
        <v>1463</v>
      </c>
      <c r="O74" s="120" t="s">
        <v>1463</v>
      </c>
      <c r="P74" s="120" t="s">
        <v>1463</v>
      </c>
      <c r="Q74" s="120"/>
    </row>
    <row r="75" spans="1:20" x14ac:dyDescent="0.35">
      <c r="A75" s="90">
        <v>1110</v>
      </c>
      <c r="B75" s="93" t="s">
        <v>383</v>
      </c>
      <c r="D75" s="94" t="s">
        <v>380</v>
      </c>
      <c r="E75" s="97" t="s">
        <v>383</v>
      </c>
      <c r="M75" s="94" t="s">
        <v>138</v>
      </c>
      <c r="N75" s="118" t="s">
        <v>1463</v>
      </c>
      <c r="O75" s="117" t="s">
        <v>1463</v>
      </c>
      <c r="P75" s="117" t="s">
        <v>1463</v>
      </c>
      <c r="Q75" s="117" t="s">
        <v>1463</v>
      </c>
    </row>
    <row r="76" spans="1:20" x14ac:dyDescent="0.35">
      <c r="A76" s="91">
        <v>1120</v>
      </c>
      <c r="B76" s="94" t="s">
        <v>383</v>
      </c>
      <c r="D76" s="94" t="s">
        <v>381</v>
      </c>
      <c r="E76" s="97" t="s">
        <v>383</v>
      </c>
      <c r="M76" s="94" t="s">
        <v>140</v>
      </c>
      <c r="N76" s="118" t="s">
        <v>1463</v>
      </c>
      <c r="O76" s="117" t="s">
        <v>1463</v>
      </c>
      <c r="P76" s="117" t="s">
        <v>1463</v>
      </c>
      <c r="Q76" s="117"/>
    </row>
    <row r="77" spans="1:20" x14ac:dyDescent="0.35">
      <c r="A77" s="91">
        <v>1130</v>
      </c>
      <c r="B77" s="94" t="s">
        <v>383</v>
      </c>
      <c r="D77" s="94" t="s">
        <v>376</v>
      </c>
      <c r="E77" s="97" t="s">
        <v>383</v>
      </c>
      <c r="M77" s="94" t="s">
        <v>142</v>
      </c>
      <c r="N77" s="118" t="s">
        <v>1463</v>
      </c>
      <c r="O77" s="117" t="s">
        <v>1463</v>
      </c>
      <c r="P77" s="117" t="s">
        <v>1463</v>
      </c>
      <c r="Q77" s="117"/>
    </row>
    <row r="78" spans="1:20" x14ac:dyDescent="0.35">
      <c r="A78" s="91">
        <v>1140</v>
      </c>
      <c r="B78" s="94" t="s">
        <v>383</v>
      </c>
      <c r="D78" s="94" t="s">
        <v>379</v>
      </c>
      <c r="E78" s="97" t="s">
        <v>383</v>
      </c>
      <c r="M78" s="94" t="s">
        <v>144</v>
      </c>
      <c r="N78" s="118" t="s">
        <v>1463</v>
      </c>
      <c r="O78" s="117" t="s">
        <v>1463</v>
      </c>
      <c r="P78" s="117" t="s">
        <v>1463</v>
      </c>
      <c r="Q78" s="117"/>
    </row>
    <row r="79" spans="1:20" x14ac:dyDescent="0.35">
      <c r="A79" s="91">
        <v>1210</v>
      </c>
      <c r="B79" s="94" t="s">
        <v>383</v>
      </c>
      <c r="D79" s="94" t="s">
        <v>377</v>
      </c>
      <c r="E79" s="97" t="s">
        <v>383</v>
      </c>
      <c r="M79" s="94" t="s">
        <v>146</v>
      </c>
      <c r="N79" s="118" t="s">
        <v>1463</v>
      </c>
      <c r="O79" s="117" t="s">
        <v>1463</v>
      </c>
      <c r="P79" s="117" t="s">
        <v>1463</v>
      </c>
      <c r="Q79" s="117"/>
    </row>
    <row r="80" spans="1:20" x14ac:dyDescent="0.35">
      <c r="A80" s="91">
        <v>12201</v>
      </c>
      <c r="B80" s="94" t="s">
        <v>383</v>
      </c>
      <c r="D80" s="94" t="s">
        <v>388</v>
      </c>
      <c r="E80" s="97" t="s">
        <v>383</v>
      </c>
      <c r="M80" s="94" t="s">
        <v>148</v>
      </c>
      <c r="N80" s="118" t="s">
        <v>1463</v>
      </c>
      <c r="O80" s="117" t="s">
        <v>1463</v>
      </c>
      <c r="P80" s="117" t="s">
        <v>1463</v>
      </c>
      <c r="Q80" s="117"/>
    </row>
    <row r="81" spans="1:17" x14ac:dyDescent="0.35">
      <c r="A81" s="91">
        <v>12202</v>
      </c>
      <c r="B81" s="94" t="s">
        <v>383</v>
      </c>
      <c r="D81" s="94" t="s">
        <v>374</v>
      </c>
      <c r="E81" s="97" t="s">
        <v>383</v>
      </c>
      <c r="M81" s="94" t="s">
        <v>150</v>
      </c>
      <c r="N81" s="118" t="s">
        <v>1463</v>
      </c>
      <c r="O81" s="117" t="s">
        <v>1463</v>
      </c>
      <c r="P81" s="117" t="s">
        <v>1463</v>
      </c>
      <c r="Q81" s="117"/>
    </row>
    <row r="82" spans="1:17" x14ac:dyDescent="0.35">
      <c r="A82" s="91">
        <v>12301</v>
      </c>
      <c r="B82" s="94" t="s">
        <v>383</v>
      </c>
      <c r="D82" s="94" t="s">
        <v>389</v>
      </c>
      <c r="E82" s="97" t="s">
        <v>383</v>
      </c>
      <c r="M82" s="94" t="s">
        <v>152</v>
      </c>
      <c r="N82" s="118" t="s">
        <v>1463</v>
      </c>
      <c r="O82" s="117" t="s">
        <v>1463</v>
      </c>
      <c r="P82" s="117" t="s">
        <v>1463</v>
      </c>
      <c r="Q82" s="117"/>
    </row>
    <row r="83" spans="1:17" x14ac:dyDescent="0.35">
      <c r="A83" s="91">
        <v>1240</v>
      </c>
      <c r="B83" s="94" t="s">
        <v>383</v>
      </c>
      <c r="D83" s="94" t="s">
        <v>390</v>
      </c>
      <c r="E83" s="97" t="s">
        <v>383</v>
      </c>
      <c r="M83" s="94" t="s">
        <v>205</v>
      </c>
      <c r="N83" s="118" t="s">
        <v>1463</v>
      </c>
      <c r="O83" s="117" t="s">
        <v>1463</v>
      </c>
      <c r="P83" s="117" t="s">
        <v>1463</v>
      </c>
      <c r="Q83" s="117"/>
    </row>
    <row r="84" spans="1:17" x14ac:dyDescent="0.35">
      <c r="A84" s="91">
        <v>13101</v>
      </c>
      <c r="B84" s="94" t="s">
        <v>383</v>
      </c>
      <c r="D84" s="94" t="s">
        <v>375</v>
      </c>
      <c r="E84" s="97" t="s">
        <v>383</v>
      </c>
      <c r="M84" s="94" t="s">
        <v>154</v>
      </c>
      <c r="N84" s="118" t="s">
        <v>1463</v>
      </c>
      <c r="O84" s="117" t="s">
        <v>1463</v>
      </c>
      <c r="P84" s="117" t="s">
        <v>1463</v>
      </c>
      <c r="Q84" s="117"/>
    </row>
    <row r="85" spans="1:17" x14ac:dyDescent="0.35">
      <c r="A85" s="91">
        <v>13102</v>
      </c>
      <c r="B85" s="94" t="s">
        <v>383</v>
      </c>
      <c r="D85" s="94" t="s">
        <v>391</v>
      </c>
      <c r="E85" s="97" t="s">
        <v>383</v>
      </c>
      <c r="M85" s="94" t="s">
        <v>156</v>
      </c>
      <c r="N85" s="118" t="s">
        <v>1463</v>
      </c>
      <c r="O85" s="117" t="s">
        <v>1463</v>
      </c>
      <c r="P85" s="117" t="s">
        <v>1463</v>
      </c>
      <c r="Q85" s="117" t="s">
        <v>1463</v>
      </c>
    </row>
    <row r="86" spans="1:17" x14ac:dyDescent="0.35">
      <c r="A86" s="91">
        <v>13103</v>
      </c>
      <c r="B86" s="94" t="s">
        <v>383</v>
      </c>
      <c r="M86" s="94" t="s">
        <v>158</v>
      </c>
      <c r="N86" s="118" t="s">
        <v>1463</v>
      </c>
      <c r="O86" s="117" t="s">
        <v>1463</v>
      </c>
      <c r="P86" s="117" t="s">
        <v>1463</v>
      </c>
      <c r="Q86" s="117"/>
    </row>
    <row r="87" spans="1:17" x14ac:dyDescent="0.35">
      <c r="A87" s="91">
        <v>13104</v>
      </c>
      <c r="B87" s="94" t="s">
        <v>383</v>
      </c>
      <c r="D87" s="319" t="s">
        <v>424</v>
      </c>
      <c r="E87" s="319"/>
      <c r="M87" s="94" t="s">
        <v>160</v>
      </c>
      <c r="N87" s="118" t="s">
        <v>1463</v>
      </c>
      <c r="O87" s="117" t="s">
        <v>1463</v>
      </c>
      <c r="P87" s="117" t="s">
        <v>1463</v>
      </c>
      <c r="Q87" s="117"/>
    </row>
    <row r="88" spans="1:17" x14ac:dyDescent="0.35">
      <c r="A88" s="91">
        <v>13201</v>
      </c>
      <c r="B88" s="94" t="s">
        <v>383</v>
      </c>
      <c r="D88" s="89" t="s">
        <v>384</v>
      </c>
      <c r="E88" s="98" t="s">
        <v>385</v>
      </c>
      <c r="M88" s="94" t="s">
        <v>162</v>
      </c>
      <c r="N88" s="118" t="s">
        <v>1463</v>
      </c>
      <c r="O88" s="117" t="s">
        <v>1463</v>
      </c>
      <c r="P88" s="117" t="s">
        <v>1463</v>
      </c>
      <c r="Q88" s="117" t="s">
        <v>1463</v>
      </c>
    </row>
    <row r="89" spans="1:17" x14ac:dyDescent="0.35">
      <c r="A89" s="91">
        <v>13202</v>
      </c>
      <c r="B89" s="94" t="s">
        <v>383</v>
      </c>
      <c r="D89" s="94" t="s">
        <v>397</v>
      </c>
      <c r="E89" s="97" t="s">
        <v>383</v>
      </c>
      <c r="M89" s="94" t="s">
        <v>180</v>
      </c>
      <c r="N89" s="118" t="s">
        <v>1463</v>
      </c>
      <c r="O89" s="117" t="s">
        <v>1463</v>
      </c>
      <c r="P89" s="117" t="s">
        <v>1463</v>
      </c>
      <c r="Q89" s="117"/>
    </row>
    <row r="90" spans="1:17" x14ac:dyDescent="0.35">
      <c r="A90" s="91">
        <v>1330</v>
      </c>
      <c r="B90" s="94" t="s">
        <v>383</v>
      </c>
      <c r="D90" s="94" t="s">
        <v>398</v>
      </c>
      <c r="E90" s="97" t="s">
        <v>383</v>
      </c>
      <c r="M90" s="94" t="s">
        <v>164</v>
      </c>
      <c r="N90" s="118" t="s">
        <v>1463</v>
      </c>
      <c r="O90" s="117" t="s">
        <v>1463</v>
      </c>
      <c r="P90" s="117" t="s">
        <v>1463</v>
      </c>
      <c r="Q90" s="117"/>
    </row>
    <row r="91" spans="1:17" x14ac:dyDescent="0.35">
      <c r="A91" s="91">
        <v>13401</v>
      </c>
      <c r="B91" s="94" t="s">
        <v>383</v>
      </c>
      <c r="D91" s="94" t="s">
        <v>399</v>
      </c>
      <c r="E91" s="97" t="s">
        <v>383</v>
      </c>
      <c r="M91" s="94" t="s">
        <v>166</v>
      </c>
      <c r="N91" s="118" t="s">
        <v>1463</v>
      </c>
      <c r="O91" s="117" t="s">
        <v>1463</v>
      </c>
      <c r="P91" s="117" t="s">
        <v>1463</v>
      </c>
      <c r="Q91" s="117" t="s">
        <v>1463</v>
      </c>
    </row>
    <row r="92" spans="1:17" x14ac:dyDescent="0.35">
      <c r="A92" s="91">
        <v>13402</v>
      </c>
      <c r="B92" s="94" t="s">
        <v>383</v>
      </c>
      <c r="D92" s="94" t="s">
        <v>400</v>
      </c>
      <c r="E92" s="97" t="s">
        <v>383</v>
      </c>
      <c r="M92" s="94" t="s">
        <v>168</v>
      </c>
      <c r="N92" s="118" t="s">
        <v>1463</v>
      </c>
      <c r="O92" s="117" t="s">
        <v>1463</v>
      </c>
      <c r="P92" s="117" t="s">
        <v>1463</v>
      </c>
      <c r="Q92" s="117" t="s">
        <v>1463</v>
      </c>
    </row>
    <row r="93" spans="1:17" x14ac:dyDescent="0.35">
      <c r="A93" s="91">
        <v>13403</v>
      </c>
      <c r="B93" s="94" t="s">
        <v>383</v>
      </c>
      <c r="D93" s="94" t="s">
        <v>401</v>
      </c>
      <c r="E93" s="97" t="s">
        <v>383</v>
      </c>
      <c r="M93" s="94" t="s">
        <v>170</v>
      </c>
      <c r="N93" s="118" t="s">
        <v>1463</v>
      </c>
      <c r="O93" s="117" t="s">
        <v>1463</v>
      </c>
      <c r="P93" s="117" t="s">
        <v>1463</v>
      </c>
      <c r="Q93" s="117" t="s">
        <v>1463</v>
      </c>
    </row>
    <row r="94" spans="1:17" x14ac:dyDescent="0.35">
      <c r="A94" s="91">
        <v>13404</v>
      </c>
      <c r="B94" s="94" t="s">
        <v>383</v>
      </c>
      <c r="D94" s="94" t="s">
        <v>402</v>
      </c>
      <c r="E94" s="97" t="s">
        <v>383</v>
      </c>
      <c r="M94" s="94" t="s">
        <v>172</v>
      </c>
      <c r="N94" s="118" t="s">
        <v>1463</v>
      </c>
      <c r="O94" s="117" t="s">
        <v>1463</v>
      </c>
      <c r="P94" s="117" t="s">
        <v>1463</v>
      </c>
      <c r="Q94" s="117"/>
    </row>
    <row r="95" spans="1:17" x14ac:dyDescent="0.35">
      <c r="A95" s="91">
        <v>13405</v>
      </c>
      <c r="B95" s="94" t="s">
        <v>383</v>
      </c>
      <c r="D95" s="94" t="s">
        <v>403</v>
      </c>
      <c r="E95" s="97" t="s">
        <v>383</v>
      </c>
      <c r="M95" s="94" t="s">
        <v>174</v>
      </c>
      <c r="N95" s="118" t="s">
        <v>1463</v>
      </c>
      <c r="O95" s="117" t="s">
        <v>1463</v>
      </c>
      <c r="P95" s="117" t="s">
        <v>1463</v>
      </c>
      <c r="Q95" s="117" t="s">
        <v>1463</v>
      </c>
    </row>
    <row r="96" spans="1:17" x14ac:dyDescent="0.35">
      <c r="A96" s="91">
        <v>13406</v>
      </c>
      <c r="B96" s="94" t="s">
        <v>383</v>
      </c>
      <c r="D96" s="94" t="s">
        <v>404</v>
      </c>
      <c r="E96" s="97" t="s">
        <v>383</v>
      </c>
      <c r="M96" s="94" t="s">
        <v>176</v>
      </c>
      <c r="N96" s="118" t="s">
        <v>1463</v>
      </c>
      <c r="O96" s="117" t="s">
        <v>1463</v>
      </c>
      <c r="P96" s="117" t="s">
        <v>1463</v>
      </c>
      <c r="Q96" s="117" t="s">
        <v>1463</v>
      </c>
    </row>
    <row r="97" spans="1:17" x14ac:dyDescent="0.35">
      <c r="A97" s="91">
        <v>13407</v>
      </c>
      <c r="B97" s="94" t="s">
        <v>383</v>
      </c>
      <c r="D97" s="94" t="s">
        <v>405</v>
      </c>
      <c r="E97" s="97" t="s">
        <v>383</v>
      </c>
      <c r="M97" s="94" t="s">
        <v>178</v>
      </c>
      <c r="N97" s="118" t="s">
        <v>1463</v>
      </c>
      <c r="O97" s="117" t="s">
        <v>1463</v>
      </c>
      <c r="P97" s="117" t="s">
        <v>1463</v>
      </c>
      <c r="Q97" s="117"/>
    </row>
    <row r="98" spans="1:17" x14ac:dyDescent="0.35">
      <c r="A98" s="91">
        <v>13408</v>
      </c>
      <c r="B98" s="94" t="s">
        <v>383</v>
      </c>
      <c r="D98" s="94" t="s">
        <v>406</v>
      </c>
      <c r="E98" s="97" t="s">
        <v>383</v>
      </c>
      <c r="M98" s="94">
        <v>510</v>
      </c>
      <c r="N98" s="118" t="s">
        <v>1463</v>
      </c>
      <c r="O98" s="117"/>
      <c r="P98" s="117"/>
      <c r="Q98" s="117"/>
    </row>
    <row r="99" spans="1:17" x14ac:dyDescent="0.35">
      <c r="A99" s="91">
        <v>13409</v>
      </c>
      <c r="B99" s="94" t="s">
        <v>383</v>
      </c>
      <c r="M99" s="94">
        <v>611</v>
      </c>
      <c r="N99" s="118" t="s">
        <v>1463</v>
      </c>
      <c r="O99" s="117"/>
      <c r="P99" s="117"/>
      <c r="Q99" s="117"/>
    </row>
    <row r="100" spans="1:17" x14ac:dyDescent="0.35">
      <c r="A100" s="91">
        <v>13410</v>
      </c>
      <c r="B100" s="94" t="s">
        <v>383</v>
      </c>
      <c r="M100" s="94">
        <v>315</v>
      </c>
      <c r="N100" s="118" t="s">
        <v>1463</v>
      </c>
      <c r="O100" s="117"/>
      <c r="P100" s="117"/>
      <c r="Q100" s="117"/>
    </row>
    <row r="101" spans="1:17" x14ac:dyDescent="0.35">
      <c r="A101" s="91">
        <v>13411</v>
      </c>
      <c r="B101" s="94" t="s">
        <v>383</v>
      </c>
      <c r="D101" s="319" t="s">
        <v>425</v>
      </c>
      <c r="E101" s="319"/>
      <c r="M101" s="94">
        <v>514</v>
      </c>
      <c r="N101" s="118" t="s">
        <v>1463</v>
      </c>
      <c r="O101" s="117"/>
      <c r="P101" s="117"/>
      <c r="Q101" s="117"/>
    </row>
    <row r="102" spans="1:17" x14ac:dyDescent="0.35">
      <c r="A102" s="91">
        <v>13412</v>
      </c>
      <c r="B102" s="94" t="s">
        <v>383</v>
      </c>
      <c r="D102" s="89" t="s">
        <v>384</v>
      </c>
      <c r="E102" s="98" t="s">
        <v>385</v>
      </c>
      <c r="M102" s="94">
        <v>610</v>
      </c>
      <c r="N102" s="118" t="s">
        <v>1463</v>
      </c>
      <c r="O102" s="117"/>
      <c r="P102" s="117"/>
      <c r="Q102" s="117"/>
    </row>
    <row r="103" spans="1:17" x14ac:dyDescent="0.35">
      <c r="A103" s="91">
        <v>13413</v>
      </c>
      <c r="B103" s="94" t="s">
        <v>383</v>
      </c>
      <c r="D103" s="94" t="s">
        <v>407</v>
      </c>
      <c r="E103" s="97" t="s">
        <v>383</v>
      </c>
      <c r="M103" s="94">
        <v>316</v>
      </c>
      <c r="N103" s="118" t="s">
        <v>1463</v>
      </c>
      <c r="O103" s="117"/>
      <c r="P103" s="117"/>
      <c r="Q103" s="117"/>
    </row>
    <row r="104" spans="1:17" x14ac:dyDescent="0.35">
      <c r="A104" s="91">
        <v>13414</v>
      </c>
      <c r="B104" s="94" t="s">
        <v>383</v>
      </c>
      <c r="D104" s="94" t="s">
        <v>408</v>
      </c>
      <c r="E104" s="97" t="s">
        <v>383</v>
      </c>
      <c r="M104" s="94">
        <v>310</v>
      </c>
      <c r="N104" s="118" t="s">
        <v>1463</v>
      </c>
      <c r="O104" s="117"/>
      <c r="P104" s="117"/>
      <c r="Q104" s="117"/>
    </row>
    <row r="105" spans="1:17" x14ac:dyDescent="0.35">
      <c r="A105" s="91">
        <v>1350</v>
      </c>
      <c r="B105" s="94" t="s">
        <v>383</v>
      </c>
      <c r="D105" s="94" t="s">
        <v>409</v>
      </c>
      <c r="E105" s="97" t="s">
        <v>383</v>
      </c>
      <c r="M105" s="94">
        <v>513</v>
      </c>
      <c r="N105" s="118" t="s">
        <v>1463</v>
      </c>
      <c r="O105" s="117"/>
      <c r="P105" s="117"/>
      <c r="Q105" s="117"/>
    </row>
    <row r="106" spans="1:17" x14ac:dyDescent="0.35">
      <c r="A106" s="91">
        <v>13601</v>
      </c>
      <c r="B106" s="94" t="s">
        <v>383</v>
      </c>
      <c r="D106" s="94" t="s">
        <v>410</v>
      </c>
      <c r="E106" s="97" t="s">
        <v>383</v>
      </c>
      <c r="M106" s="94" t="s">
        <v>182</v>
      </c>
      <c r="N106" s="118" t="s">
        <v>1463</v>
      </c>
      <c r="O106" s="117"/>
      <c r="P106" s="117"/>
      <c r="Q106" s="117"/>
    </row>
    <row r="107" spans="1:17" x14ac:dyDescent="0.35">
      <c r="A107" s="91">
        <v>13602</v>
      </c>
      <c r="B107" s="94" t="s">
        <v>383</v>
      </c>
      <c r="D107" s="94" t="s">
        <v>411</v>
      </c>
      <c r="E107" s="97" t="s">
        <v>383</v>
      </c>
      <c r="M107" s="94" t="s">
        <v>184</v>
      </c>
      <c r="N107" s="118" t="s">
        <v>1463</v>
      </c>
      <c r="O107" s="117"/>
      <c r="P107" s="117"/>
      <c r="Q107" s="117"/>
    </row>
    <row r="108" spans="1:17" x14ac:dyDescent="0.35">
      <c r="A108" s="91">
        <v>13603</v>
      </c>
      <c r="B108" s="94" t="s">
        <v>383</v>
      </c>
      <c r="M108" s="94" t="s">
        <v>186</v>
      </c>
      <c r="N108" s="118" t="s">
        <v>1463</v>
      </c>
      <c r="O108" s="117"/>
      <c r="P108" s="117"/>
      <c r="Q108" s="117"/>
    </row>
    <row r="109" spans="1:17" x14ac:dyDescent="0.35">
      <c r="A109" s="91">
        <v>13604</v>
      </c>
      <c r="B109" s="94" t="s">
        <v>383</v>
      </c>
      <c r="D109" s="319" t="s">
        <v>426</v>
      </c>
      <c r="E109" s="319"/>
      <c r="M109" s="94" t="s">
        <v>207</v>
      </c>
      <c r="N109" s="118" t="s">
        <v>1463</v>
      </c>
      <c r="O109" s="117"/>
      <c r="P109" s="117"/>
      <c r="Q109" s="117"/>
    </row>
    <row r="110" spans="1:17" x14ac:dyDescent="0.35">
      <c r="A110" s="91">
        <v>13605</v>
      </c>
      <c r="B110" s="94" t="s">
        <v>383</v>
      </c>
      <c r="D110" s="89" t="s">
        <v>384</v>
      </c>
      <c r="E110" s="98" t="s">
        <v>385</v>
      </c>
      <c r="M110" s="94" t="s">
        <v>188</v>
      </c>
      <c r="N110" s="118" t="s">
        <v>1463</v>
      </c>
      <c r="O110" s="117"/>
      <c r="P110" s="117"/>
      <c r="Q110" s="117"/>
    </row>
    <row r="111" spans="1:17" x14ac:dyDescent="0.35">
      <c r="A111" s="91">
        <v>1370</v>
      </c>
      <c r="B111" s="94" t="s">
        <v>383</v>
      </c>
      <c r="D111" s="94" t="s">
        <v>412</v>
      </c>
      <c r="E111" s="97" t="s">
        <v>383</v>
      </c>
      <c r="M111" s="94" t="s">
        <v>190</v>
      </c>
      <c r="N111" s="118" t="s">
        <v>1463</v>
      </c>
      <c r="O111" s="117" t="s">
        <v>1463</v>
      </c>
      <c r="P111" s="117"/>
      <c r="Q111" s="117"/>
    </row>
    <row r="112" spans="1:17" x14ac:dyDescent="0.35">
      <c r="A112" s="91">
        <v>1380</v>
      </c>
      <c r="B112" s="94" t="s">
        <v>383</v>
      </c>
      <c r="D112" s="94" t="s">
        <v>413</v>
      </c>
      <c r="E112" s="97" t="s">
        <v>383</v>
      </c>
      <c r="M112" s="94" t="s">
        <v>209</v>
      </c>
      <c r="N112" s="118" t="s">
        <v>1463</v>
      </c>
      <c r="O112" s="117"/>
      <c r="P112" s="117"/>
      <c r="Q112" s="117"/>
    </row>
    <row r="113" spans="1:17" x14ac:dyDescent="0.35">
      <c r="A113" s="91">
        <v>14101</v>
      </c>
      <c r="B113" s="94" t="s">
        <v>383</v>
      </c>
      <c r="D113" s="94" t="s">
        <v>414</v>
      </c>
      <c r="E113" s="97" t="s">
        <v>383</v>
      </c>
      <c r="M113" s="94" t="s">
        <v>192</v>
      </c>
      <c r="N113" s="118" t="s">
        <v>1463</v>
      </c>
      <c r="O113" s="117"/>
      <c r="P113" s="117"/>
      <c r="Q113" s="117"/>
    </row>
    <row r="114" spans="1:17" x14ac:dyDescent="0.35">
      <c r="A114" s="91">
        <v>14102</v>
      </c>
      <c r="B114" s="94" t="s">
        <v>383</v>
      </c>
      <c r="D114" s="94" t="s">
        <v>415</v>
      </c>
      <c r="E114" s="97" t="s">
        <v>383</v>
      </c>
      <c r="M114" s="94" t="s">
        <v>194</v>
      </c>
      <c r="N114" s="118" t="s">
        <v>1463</v>
      </c>
      <c r="O114" s="117"/>
      <c r="P114" s="117"/>
      <c r="Q114" s="117"/>
    </row>
    <row r="115" spans="1:17" x14ac:dyDescent="0.35">
      <c r="A115" s="91">
        <v>14103</v>
      </c>
      <c r="B115" s="94" t="s">
        <v>383</v>
      </c>
      <c r="D115" s="94" t="s">
        <v>416</v>
      </c>
      <c r="E115" s="97" t="s">
        <v>383</v>
      </c>
      <c r="M115" s="94" t="s">
        <v>196</v>
      </c>
      <c r="N115" s="118" t="s">
        <v>1463</v>
      </c>
      <c r="O115" s="117"/>
      <c r="P115" s="117"/>
      <c r="Q115" s="117"/>
    </row>
    <row r="116" spans="1:17" x14ac:dyDescent="0.35">
      <c r="A116" s="91">
        <v>14104</v>
      </c>
      <c r="B116" s="94" t="s">
        <v>383</v>
      </c>
      <c r="D116" s="94" t="s">
        <v>417</v>
      </c>
      <c r="E116" s="97" t="s">
        <v>383</v>
      </c>
      <c r="M116" s="94" t="s">
        <v>198</v>
      </c>
      <c r="N116" s="118" t="s">
        <v>1463</v>
      </c>
      <c r="O116" s="117"/>
      <c r="P116" s="117"/>
      <c r="Q116" s="117"/>
    </row>
    <row r="117" spans="1:17" x14ac:dyDescent="0.35">
      <c r="A117" s="91">
        <v>14105</v>
      </c>
      <c r="B117" s="94" t="s">
        <v>383</v>
      </c>
      <c r="D117" s="94" t="s">
        <v>418</v>
      </c>
      <c r="E117" s="97" t="s">
        <v>383</v>
      </c>
      <c r="M117" s="94" t="s">
        <v>136</v>
      </c>
      <c r="N117" s="118" t="s">
        <v>1463</v>
      </c>
      <c r="O117" s="117"/>
      <c r="P117" s="117"/>
      <c r="Q117" s="117"/>
    </row>
    <row r="118" spans="1:17" x14ac:dyDescent="0.35">
      <c r="A118" s="91">
        <v>14201</v>
      </c>
      <c r="B118" s="94" t="s">
        <v>383</v>
      </c>
      <c r="M118" s="94" t="s">
        <v>200</v>
      </c>
      <c r="N118" s="118" t="s">
        <v>1463</v>
      </c>
      <c r="O118" s="117"/>
      <c r="P118" s="117"/>
      <c r="Q118" s="117"/>
    </row>
    <row r="119" spans="1:17" x14ac:dyDescent="0.35">
      <c r="A119" s="91">
        <v>14202</v>
      </c>
      <c r="B119" s="94" t="s">
        <v>383</v>
      </c>
      <c r="M119" s="94" t="s">
        <v>202</v>
      </c>
      <c r="N119" s="118" t="s">
        <v>1463</v>
      </c>
      <c r="O119" s="117"/>
      <c r="P119" s="117"/>
      <c r="Q119" s="117"/>
    </row>
    <row r="120" spans="1:17" x14ac:dyDescent="0.35">
      <c r="A120" s="91">
        <v>14301</v>
      </c>
      <c r="B120" s="94" t="s">
        <v>383</v>
      </c>
      <c r="D120" s="319" t="s">
        <v>427</v>
      </c>
      <c r="E120" s="319"/>
      <c r="M120" s="94" t="s">
        <v>1722</v>
      </c>
      <c r="N120" s="118" t="s">
        <v>1463</v>
      </c>
      <c r="O120" s="117"/>
      <c r="P120" s="117"/>
      <c r="Q120" s="117"/>
    </row>
    <row r="121" spans="1:17" x14ac:dyDescent="0.35">
      <c r="A121" s="91">
        <v>14302</v>
      </c>
      <c r="B121" s="94" t="s">
        <v>383</v>
      </c>
      <c r="D121" s="89" t="s">
        <v>384</v>
      </c>
      <c r="E121" s="98" t="s">
        <v>385</v>
      </c>
      <c r="M121" s="94" t="s">
        <v>213</v>
      </c>
      <c r="N121" s="118"/>
      <c r="O121" s="117"/>
      <c r="P121" s="117" t="s">
        <v>1463</v>
      </c>
      <c r="Q121" s="117"/>
    </row>
    <row r="122" spans="1:17" x14ac:dyDescent="0.35">
      <c r="A122" s="91">
        <v>14401</v>
      </c>
      <c r="B122" s="94" t="s">
        <v>383</v>
      </c>
      <c r="D122" s="94" t="s">
        <v>419</v>
      </c>
      <c r="E122" s="97" t="s">
        <v>383</v>
      </c>
    </row>
    <row r="123" spans="1:17" x14ac:dyDescent="0.35">
      <c r="A123" s="91">
        <v>14402</v>
      </c>
      <c r="B123" s="94" t="s">
        <v>383</v>
      </c>
      <c r="D123" s="94" t="s">
        <v>420</v>
      </c>
      <c r="E123" s="97" t="s">
        <v>383</v>
      </c>
    </row>
    <row r="124" spans="1:17" x14ac:dyDescent="0.35">
      <c r="A124" s="91">
        <v>14403</v>
      </c>
      <c r="B124" s="94" t="s">
        <v>383</v>
      </c>
      <c r="D124" s="94" t="s">
        <v>421</v>
      </c>
      <c r="E124" s="97" t="s">
        <v>383</v>
      </c>
    </row>
    <row r="125" spans="1:17" x14ac:dyDescent="0.35">
      <c r="A125" s="91">
        <v>14404</v>
      </c>
      <c r="B125" s="94" t="s">
        <v>383</v>
      </c>
      <c r="D125" s="94" t="s">
        <v>422</v>
      </c>
      <c r="E125" s="97" t="s">
        <v>383</v>
      </c>
    </row>
    <row r="126" spans="1:17" x14ac:dyDescent="0.35">
      <c r="A126" s="91">
        <v>14405</v>
      </c>
      <c r="B126" s="94" t="s">
        <v>383</v>
      </c>
      <c r="D126" s="94" t="s">
        <v>423</v>
      </c>
      <c r="E126" s="97" t="s">
        <v>383</v>
      </c>
    </row>
    <row r="127" spans="1:17" x14ac:dyDescent="0.35">
      <c r="A127" s="91">
        <v>14406</v>
      </c>
      <c r="B127" s="94" t="s">
        <v>383</v>
      </c>
    </row>
    <row r="128" spans="1:17" x14ac:dyDescent="0.35">
      <c r="A128" s="91">
        <v>15101</v>
      </c>
      <c r="B128" s="94" t="s">
        <v>383</v>
      </c>
    </row>
    <row r="129" spans="1:2" x14ac:dyDescent="0.35">
      <c r="A129" s="91">
        <v>15102</v>
      </c>
      <c r="B129" s="94" t="s">
        <v>383</v>
      </c>
    </row>
    <row r="130" spans="1:2" x14ac:dyDescent="0.35">
      <c r="A130" s="91">
        <v>15103</v>
      </c>
      <c r="B130" s="94" t="s">
        <v>383</v>
      </c>
    </row>
    <row r="131" spans="1:2" x14ac:dyDescent="0.35">
      <c r="A131" s="91">
        <v>15201</v>
      </c>
      <c r="B131" s="94" t="s">
        <v>383</v>
      </c>
    </row>
    <row r="132" spans="1:2" x14ac:dyDescent="0.35">
      <c r="A132" s="91">
        <v>15202</v>
      </c>
      <c r="B132" s="94" t="s">
        <v>383</v>
      </c>
    </row>
    <row r="133" spans="1:2" x14ac:dyDescent="0.35">
      <c r="A133" s="91">
        <v>1530</v>
      </c>
      <c r="B133" s="94" t="s">
        <v>383</v>
      </c>
    </row>
    <row r="134" spans="1:2" x14ac:dyDescent="0.35">
      <c r="A134" s="91">
        <v>15401</v>
      </c>
      <c r="B134" s="94" t="s">
        <v>383</v>
      </c>
    </row>
    <row r="135" spans="1:2" x14ac:dyDescent="0.35">
      <c r="A135" s="91">
        <v>15402</v>
      </c>
      <c r="B135" s="94" t="s">
        <v>383</v>
      </c>
    </row>
    <row r="136" spans="1:2" x14ac:dyDescent="0.35">
      <c r="A136" s="91">
        <v>15403</v>
      </c>
      <c r="B136" s="94" t="s">
        <v>383</v>
      </c>
    </row>
    <row r="137" spans="1:2" x14ac:dyDescent="0.35">
      <c r="A137" s="91">
        <v>1550</v>
      </c>
      <c r="B137" s="94" t="s">
        <v>383</v>
      </c>
    </row>
    <row r="138" spans="1:2" x14ac:dyDescent="0.35">
      <c r="A138" s="91">
        <v>15901</v>
      </c>
      <c r="B138" s="94" t="s">
        <v>383</v>
      </c>
    </row>
    <row r="139" spans="1:2" x14ac:dyDescent="0.35">
      <c r="A139" s="91">
        <v>15902</v>
      </c>
      <c r="B139" s="94" t="s">
        <v>383</v>
      </c>
    </row>
    <row r="140" spans="1:2" x14ac:dyDescent="0.35">
      <c r="A140" s="91">
        <v>16101</v>
      </c>
      <c r="B140" s="94" t="s">
        <v>383</v>
      </c>
    </row>
    <row r="141" spans="1:2" x14ac:dyDescent="0.35">
      <c r="A141" s="91">
        <v>16102</v>
      </c>
      <c r="B141" s="94" t="s">
        <v>383</v>
      </c>
    </row>
    <row r="142" spans="1:2" x14ac:dyDescent="0.35">
      <c r="A142" s="91">
        <v>16103</v>
      </c>
      <c r="B142" s="94" t="s">
        <v>383</v>
      </c>
    </row>
    <row r="143" spans="1:2" x14ac:dyDescent="0.35">
      <c r="A143" s="91">
        <v>16104</v>
      </c>
      <c r="B143" s="94" t="s">
        <v>383</v>
      </c>
    </row>
    <row r="144" spans="1:2" x14ac:dyDescent="0.35">
      <c r="A144" s="91">
        <v>16105</v>
      </c>
      <c r="B144" s="94" t="s">
        <v>383</v>
      </c>
    </row>
    <row r="145" spans="1:2" x14ac:dyDescent="0.35">
      <c r="A145" s="91">
        <v>16106</v>
      </c>
      <c r="B145" s="94" t="s">
        <v>383</v>
      </c>
    </row>
    <row r="146" spans="1:2" x14ac:dyDescent="0.35">
      <c r="A146" s="91">
        <v>16107</v>
      </c>
      <c r="B146" s="94" t="s">
        <v>383</v>
      </c>
    </row>
    <row r="147" spans="1:2" x14ac:dyDescent="0.35">
      <c r="A147" s="91">
        <v>16108</v>
      </c>
      <c r="B147" s="94" t="s">
        <v>383</v>
      </c>
    </row>
    <row r="148" spans="1:2" x14ac:dyDescent="0.35">
      <c r="A148" s="91">
        <v>16109</v>
      </c>
      <c r="B148" s="94" t="s">
        <v>383</v>
      </c>
    </row>
    <row r="149" spans="1:2" x14ac:dyDescent="0.35">
      <c r="A149" s="91">
        <v>17101</v>
      </c>
      <c r="B149" s="94" t="s">
        <v>383</v>
      </c>
    </row>
    <row r="150" spans="1:2" x14ac:dyDescent="0.35">
      <c r="A150" s="91">
        <v>17102</v>
      </c>
      <c r="B150" s="94" t="s">
        <v>383</v>
      </c>
    </row>
    <row r="151" spans="1:2" x14ac:dyDescent="0.35">
      <c r="A151" s="91">
        <v>1720</v>
      </c>
      <c r="B151" s="94" t="s">
        <v>383</v>
      </c>
    </row>
    <row r="152" spans="1:2" x14ac:dyDescent="0.35">
      <c r="A152" s="91">
        <v>2110</v>
      </c>
      <c r="B152" s="94" t="s">
        <v>383</v>
      </c>
    </row>
    <row r="153" spans="1:2" x14ac:dyDescent="0.35">
      <c r="A153" s="91">
        <v>2120</v>
      </c>
      <c r="B153" s="94" t="s">
        <v>383</v>
      </c>
    </row>
    <row r="154" spans="1:2" x14ac:dyDescent="0.35">
      <c r="A154" s="91">
        <v>2130</v>
      </c>
      <c r="B154" s="94" t="s">
        <v>383</v>
      </c>
    </row>
    <row r="155" spans="1:2" x14ac:dyDescent="0.35">
      <c r="A155" s="91">
        <v>2140</v>
      </c>
      <c r="B155" s="94" t="s">
        <v>383</v>
      </c>
    </row>
    <row r="156" spans="1:2" x14ac:dyDescent="0.35">
      <c r="A156" s="91">
        <v>21501</v>
      </c>
      <c r="B156" s="94" t="s">
        <v>383</v>
      </c>
    </row>
    <row r="157" spans="1:2" x14ac:dyDescent="0.35">
      <c r="A157" s="91">
        <v>21502</v>
      </c>
      <c r="B157" s="94" t="s">
        <v>383</v>
      </c>
    </row>
    <row r="158" spans="1:2" x14ac:dyDescent="0.35">
      <c r="A158" s="91">
        <v>2160</v>
      </c>
      <c r="B158" s="94" t="s">
        <v>383</v>
      </c>
    </row>
    <row r="159" spans="1:2" x14ac:dyDescent="0.35">
      <c r="A159" s="91">
        <v>2170</v>
      </c>
      <c r="B159" s="94" t="s">
        <v>383</v>
      </c>
    </row>
    <row r="160" spans="1:2" x14ac:dyDescent="0.35">
      <c r="A160" s="91">
        <v>2180</v>
      </c>
      <c r="B160" s="94" t="s">
        <v>383</v>
      </c>
    </row>
    <row r="161" spans="1:2" x14ac:dyDescent="0.35">
      <c r="A161" s="91">
        <v>22101</v>
      </c>
      <c r="B161" s="94" t="s">
        <v>383</v>
      </c>
    </row>
    <row r="162" spans="1:2" x14ac:dyDescent="0.35">
      <c r="A162" s="91">
        <v>22102</v>
      </c>
      <c r="B162" s="94" t="s">
        <v>383</v>
      </c>
    </row>
    <row r="163" spans="1:2" x14ac:dyDescent="0.35">
      <c r="A163" s="91">
        <v>22103</v>
      </c>
      <c r="B163" s="94" t="s">
        <v>383</v>
      </c>
    </row>
    <row r="164" spans="1:2" x14ac:dyDescent="0.35">
      <c r="A164" s="91">
        <v>22104</v>
      </c>
      <c r="B164" s="94" t="s">
        <v>383</v>
      </c>
    </row>
    <row r="165" spans="1:2" x14ac:dyDescent="0.35">
      <c r="A165" s="91">
        <v>22105</v>
      </c>
      <c r="B165" s="94" t="s">
        <v>383</v>
      </c>
    </row>
    <row r="166" spans="1:2" x14ac:dyDescent="0.35">
      <c r="A166" s="91">
        <v>22106</v>
      </c>
      <c r="B166" s="94" t="s">
        <v>383</v>
      </c>
    </row>
    <row r="167" spans="1:2" x14ac:dyDescent="0.35">
      <c r="A167" s="91">
        <v>2220</v>
      </c>
      <c r="B167" s="94" t="s">
        <v>383</v>
      </c>
    </row>
    <row r="168" spans="1:2" x14ac:dyDescent="0.35">
      <c r="A168" s="91">
        <v>2230</v>
      </c>
      <c r="B168" s="94" t="s">
        <v>383</v>
      </c>
    </row>
    <row r="169" spans="1:2" x14ac:dyDescent="0.35">
      <c r="A169" s="91">
        <v>2310</v>
      </c>
      <c r="B169" s="94" t="s">
        <v>383</v>
      </c>
    </row>
    <row r="170" spans="1:2" x14ac:dyDescent="0.35">
      <c r="A170" s="91">
        <v>2320</v>
      </c>
      <c r="B170" s="94" t="s">
        <v>383</v>
      </c>
    </row>
    <row r="171" spans="1:2" x14ac:dyDescent="0.35">
      <c r="A171" s="91">
        <v>2330</v>
      </c>
      <c r="B171" s="94" t="s">
        <v>383</v>
      </c>
    </row>
    <row r="172" spans="1:2" x14ac:dyDescent="0.35">
      <c r="A172" s="91">
        <v>2340</v>
      </c>
      <c r="B172" s="94" t="s">
        <v>383</v>
      </c>
    </row>
    <row r="173" spans="1:2" x14ac:dyDescent="0.35">
      <c r="A173" s="91">
        <v>2350</v>
      </c>
      <c r="B173" s="94" t="s">
        <v>383</v>
      </c>
    </row>
    <row r="174" spans="1:2" x14ac:dyDescent="0.35">
      <c r="A174" s="91">
        <v>2360</v>
      </c>
      <c r="B174" s="94" t="s">
        <v>383</v>
      </c>
    </row>
    <row r="175" spans="1:2" x14ac:dyDescent="0.35">
      <c r="A175" s="91">
        <v>2370</v>
      </c>
      <c r="B175" s="94" t="s">
        <v>383</v>
      </c>
    </row>
    <row r="176" spans="1:2" x14ac:dyDescent="0.35">
      <c r="A176" s="91">
        <v>2380</v>
      </c>
      <c r="B176" s="94" t="s">
        <v>383</v>
      </c>
    </row>
    <row r="177" spans="1:2" x14ac:dyDescent="0.35">
      <c r="A177" s="91">
        <v>23901</v>
      </c>
      <c r="B177" s="94" t="s">
        <v>383</v>
      </c>
    </row>
    <row r="178" spans="1:2" x14ac:dyDescent="0.35">
      <c r="A178" s="91">
        <v>23902</v>
      </c>
      <c r="B178" s="94" t="s">
        <v>383</v>
      </c>
    </row>
    <row r="179" spans="1:2" x14ac:dyDescent="0.35">
      <c r="A179" s="91">
        <v>2410</v>
      </c>
      <c r="B179" s="94" t="s">
        <v>383</v>
      </c>
    </row>
    <row r="180" spans="1:2" x14ac:dyDescent="0.35">
      <c r="A180" s="91">
        <v>2420</v>
      </c>
      <c r="B180" s="94" t="s">
        <v>383</v>
      </c>
    </row>
    <row r="181" spans="1:2" x14ac:dyDescent="0.35">
      <c r="A181" s="91">
        <v>2430</v>
      </c>
      <c r="B181" s="94" t="s">
        <v>383</v>
      </c>
    </row>
    <row r="182" spans="1:2" x14ac:dyDescent="0.35">
      <c r="A182" s="91">
        <v>2440</v>
      </c>
      <c r="B182" s="94" t="s">
        <v>383</v>
      </c>
    </row>
    <row r="183" spans="1:2" x14ac:dyDescent="0.35">
      <c r="A183" s="91">
        <v>2450</v>
      </c>
      <c r="B183" s="94" t="s">
        <v>383</v>
      </c>
    </row>
    <row r="184" spans="1:2" x14ac:dyDescent="0.35">
      <c r="A184" s="91">
        <v>2460</v>
      </c>
      <c r="B184" s="94" t="s">
        <v>383</v>
      </c>
    </row>
    <row r="185" spans="1:2" x14ac:dyDescent="0.35">
      <c r="A185" s="91">
        <v>2470</v>
      </c>
      <c r="B185" s="94" t="s">
        <v>383</v>
      </c>
    </row>
    <row r="186" spans="1:2" x14ac:dyDescent="0.35">
      <c r="A186" s="91">
        <v>2480</v>
      </c>
      <c r="B186" s="94" t="s">
        <v>383</v>
      </c>
    </row>
    <row r="187" spans="1:2" x14ac:dyDescent="0.35">
      <c r="A187" s="91">
        <v>2490</v>
      </c>
      <c r="B187" s="94" t="s">
        <v>383</v>
      </c>
    </row>
    <row r="188" spans="1:2" x14ac:dyDescent="0.35">
      <c r="A188" s="91">
        <v>2510</v>
      </c>
      <c r="B188" s="94" t="s">
        <v>383</v>
      </c>
    </row>
    <row r="189" spans="1:2" x14ac:dyDescent="0.35">
      <c r="A189" s="91">
        <v>2520</v>
      </c>
      <c r="B189" s="94" t="s">
        <v>383</v>
      </c>
    </row>
    <row r="190" spans="1:2" x14ac:dyDescent="0.35">
      <c r="A190" s="91">
        <v>2530</v>
      </c>
      <c r="B190" s="94" t="s">
        <v>383</v>
      </c>
    </row>
    <row r="191" spans="1:2" x14ac:dyDescent="0.35">
      <c r="A191" s="91">
        <v>2540</v>
      </c>
      <c r="B191" s="94" t="s">
        <v>383</v>
      </c>
    </row>
    <row r="192" spans="1:2" x14ac:dyDescent="0.35">
      <c r="A192" s="91">
        <v>2550</v>
      </c>
      <c r="B192" s="94" t="s">
        <v>383</v>
      </c>
    </row>
    <row r="193" spans="1:2" x14ac:dyDescent="0.35">
      <c r="A193" s="91">
        <v>2560</v>
      </c>
      <c r="B193" s="94" t="s">
        <v>383</v>
      </c>
    </row>
    <row r="194" spans="1:2" x14ac:dyDescent="0.35">
      <c r="A194" s="91">
        <v>2590</v>
      </c>
      <c r="B194" s="94" t="s">
        <v>383</v>
      </c>
    </row>
    <row r="195" spans="1:2" x14ac:dyDescent="0.35">
      <c r="A195" s="91">
        <v>26101</v>
      </c>
      <c r="B195" s="94" t="s">
        <v>383</v>
      </c>
    </row>
    <row r="196" spans="1:2" x14ac:dyDescent="0.35">
      <c r="A196" s="91">
        <v>26102</v>
      </c>
      <c r="B196" s="94" t="s">
        <v>383</v>
      </c>
    </row>
    <row r="197" spans="1:2" x14ac:dyDescent="0.35">
      <c r="A197" s="91">
        <v>26103</v>
      </c>
      <c r="B197" s="94" t="s">
        <v>383</v>
      </c>
    </row>
    <row r="198" spans="1:2" x14ac:dyDescent="0.35">
      <c r="A198" s="91">
        <v>26104</v>
      </c>
      <c r="B198" s="94" t="s">
        <v>383</v>
      </c>
    </row>
    <row r="199" spans="1:2" x14ac:dyDescent="0.35">
      <c r="A199" s="91">
        <v>26105</v>
      </c>
      <c r="B199" s="94" t="s">
        <v>383</v>
      </c>
    </row>
    <row r="200" spans="1:2" x14ac:dyDescent="0.35">
      <c r="A200" s="91">
        <v>26106</v>
      </c>
      <c r="B200" s="94" t="s">
        <v>383</v>
      </c>
    </row>
    <row r="201" spans="1:2" x14ac:dyDescent="0.35">
      <c r="A201" s="91">
        <v>26107</v>
      </c>
      <c r="B201" s="94" t="s">
        <v>383</v>
      </c>
    </row>
    <row r="202" spans="1:2" x14ac:dyDescent="0.35">
      <c r="A202" s="91">
        <v>26108</v>
      </c>
      <c r="B202" s="94" t="s">
        <v>383</v>
      </c>
    </row>
    <row r="203" spans="1:2" x14ac:dyDescent="0.35">
      <c r="A203" s="91">
        <v>2620</v>
      </c>
      <c r="B203" s="94" t="s">
        <v>383</v>
      </c>
    </row>
    <row r="204" spans="1:2" x14ac:dyDescent="0.35">
      <c r="A204" s="91">
        <v>2710</v>
      </c>
      <c r="B204" s="94" t="s">
        <v>383</v>
      </c>
    </row>
    <row r="205" spans="1:2" x14ac:dyDescent="0.35">
      <c r="A205" s="91">
        <v>2720</v>
      </c>
      <c r="B205" s="94" t="s">
        <v>383</v>
      </c>
    </row>
    <row r="206" spans="1:2" x14ac:dyDescent="0.35">
      <c r="A206" s="91">
        <v>2730</v>
      </c>
      <c r="B206" s="94" t="s">
        <v>383</v>
      </c>
    </row>
    <row r="207" spans="1:2" x14ac:dyDescent="0.35">
      <c r="A207" s="91">
        <v>2740</v>
      </c>
      <c r="B207" s="94" t="s">
        <v>383</v>
      </c>
    </row>
    <row r="208" spans="1:2" x14ac:dyDescent="0.35">
      <c r="A208" s="91">
        <v>2750</v>
      </c>
      <c r="B208" s="94" t="s">
        <v>383</v>
      </c>
    </row>
    <row r="209" spans="1:2" x14ac:dyDescent="0.35">
      <c r="A209" s="91">
        <v>2810</v>
      </c>
      <c r="B209" s="94" t="s">
        <v>383</v>
      </c>
    </row>
    <row r="210" spans="1:2" x14ac:dyDescent="0.35">
      <c r="A210" s="91">
        <v>2820</v>
      </c>
      <c r="B210" s="94" t="s">
        <v>383</v>
      </c>
    </row>
    <row r="211" spans="1:2" x14ac:dyDescent="0.35">
      <c r="A211" s="91">
        <v>2830</v>
      </c>
      <c r="B211" s="94" t="s">
        <v>383</v>
      </c>
    </row>
    <row r="212" spans="1:2" x14ac:dyDescent="0.35">
      <c r="A212" s="91">
        <v>2910</v>
      </c>
      <c r="B212" s="94" t="s">
        <v>383</v>
      </c>
    </row>
    <row r="213" spans="1:2" x14ac:dyDescent="0.35">
      <c r="A213" s="91">
        <v>2920</v>
      </c>
      <c r="B213" s="94" t="s">
        <v>383</v>
      </c>
    </row>
    <row r="214" spans="1:2" x14ac:dyDescent="0.35">
      <c r="A214" s="91">
        <v>2930</v>
      </c>
      <c r="B214" s="94" t="s">
        <v>383</v>
      </c>
    </row>
    <row r="215" spans="1:2" x14ac:dyDescent="0.35">
      <c r="A215" s="91">
        <v>2940</v>
      </c>
      <c r="B215" s="94" t="s">
        <v>383</v>
      </c>
    </row>
    <row r="216" spans="1:2" x14ac:dyDescent="0.35">
      <c r="A216" s="91">
        <v>2950</v>
      </c>
      <c r="B216" s="94" t="s">
        <v>383</v>
      </c>
    </row>
    <row r="217" spans="1:2" x14ac:dyDescent="0.35">
      <c r="A217" s="91">
        <v>2960</v>
      </c>
      <c r="B217" s="94" t="s">
        <v>383</v>
      </c>
    </row>
    <row r="218" spans="1:2" x14ac:dyDescent="0.35">
      <c r="A218" s="91">
        <v>2970</v>
      </c>
      <c r="B218" s="94" t="s">
        <v>383</v>
      </c>
    </row>
    <row r="219" spans="1:2" x14ac:dyDescent="0.35">
      <c r="A219" s="91">
        <v>2980</v>
      </c>
      <c r="B219" s="94" t="s">
        <v>383</v>
      </c>
    </row>
    <row r="220" spans="1:2" x14ac:dyDescent="0.35">
      <c r="A220" s="91">
        <v>2990</v>
      </c>
      <c r="B220" s="94" t="s">
        <v>383</v>
      </c>
    </row>
    <row r="221" spans="1:2" x14ac:dyDescent="0.35">
      <c r="A221" s="91">
        <v>3110</v>
      </c>
      <c r="B221" s="94" t="s">
        <v>383</v>
      </c>
    </row>
    <row r="222" spans="1:2" x14ac:dyDescent="0.35">
      <c r="A222" s="91">
        <v>3120</v>
      </c>
      <c r="B222" s="94" t="s">
        <v>383</v>
      </c>
    </row>
    <row r="223" spans="1:2" x14ac:dyDescent="0.35">
      <c r="A223" s="91">
        <v>3130</v>
      </c>
      <c r="B223" s="94" t="s">
        <v>383</v>
      </c>
    </row>
    <row r="224" spans="1:2" x14ac:dyDescent="0.35">
      <c r="A224" s="91">
        <v>3140</v>
      </c>
      <c r="B224" s="94" t="s">
        <v>383</v>
      </c>
    </row>
    <row r="225" spans="1:2" x14ac:dyDescent="0.35">
      <c r="A225" s="91">
        <v>3150</v>
      </c>
      <c r="B225" s="94" t="s">
        <v>383</v>
      </c>
    </row>
    <row r="226" spans="1:2" x14ac:dyDescent="0.35">
      <c r="A226" s="91">
        <v>31601</v>
      </c>
      <c r="B226" s="94" t="s">
        <v>383</v>
      </c>
    </row>
    <row r="227" spans="1:2" x14ac:dyDescent="0.35">
      <c r="A227" s="91">
        <v>31602</v>
      </c>
      <c r="B227" s="94" t="s">
        <v>383</v>
      </c>
    </row>
    <row r="228" spans="1:2" x14ac:dyDescent="0.35">
      <c r="A228" s="91">
        <v>31603</v>
      </c>
      <c r="B228" s="94" t="s">
        <v>383</v>
      </c>
    </row>
    <row r="229" spans="1:2" x14ac:dyDescent="0.35">
      <c r="A229" s="91">
        <v>3170</v>
      </c>
      <c r="B229" s="94" t="s">
        <v>383</v>
      </c>
    </row>
    <row r="230" spans="1:2" x14ac:dyDescent="0.35">
      <c r="A230" s="91">
        <v>31801</v>
      </c>
      <c r="B230" s="94" t="s">
        <v>383</v>
      </c>
    </row>
    <row r="231" spans="1:2" x14ac:dyDescent="0.35">
      <c r="A231" s="91">
        <v>31802</v>
      </c>
      <c r="B231" s="94" t="s">
        <v>383</v>
      </c>
    </row>
    <row r="232" spans="1:2" x14ac:dyDescent="0.35">
      <c r="A232" s="91">
        <v>31901</v>
      </c>
      <c r="B232" s="94" t="s">
        <v>383</v>
      </c>
    </row>
    <row r="233" spans="1:2" x14ac:dyDescent="0.35">
      <c r="A233" s="91">
        <v>31902</v>
      </c>
      <c r="B233" s="94" t="s">
        <v>383</v>
      </c>
    </row>
    <row r="234" spans="1:2" x14ac:dyDescent="0.35">
      <c r="A234" s="91">
        <v>31903</v>
      </c>
      <c r="B234" s="94" t="s">
        <v>383</v>
      </c>
    </row>
    <row r="235" spans="1:2" x14ac:dyDescent="0.35">
      <c r="A235" s="91">
        <v>31904</v>
      </c>
      <c r="B235" s="94" t="s">
        <v>383</v>
      </c>
    </row>
    <row r="236" spans="1:2" x14ac:dyDescent="0.35">
      <c r="A236" s="91">
        <v>3210</v>
      </c>
      <c r="B236" s="94" t="s">
        <v>383</v>
      </c>
    </row>
    <row r="237" spans="1:2" x14ac:dyDescent="0.35">
      <c r="A237" s="91">
        <v>3220</v>
      </c>
      <c r="B237" s="94" t="s">
        <v>383</v>
      </c>
    </row>
    <row r="238" spans="1:2" x14ac:dyDescent="0.35">
      <c r="A238" s="91">
        <v>32301</v>
      </c>
      <c r="B238" s="94" t="s">
        <v>383</v>
      </c>
    </row>
    <row r="239" spans="1:2" x14ac:dyDescent="0.35">
      <c r="A239" s="91">
        <v>32302</v>
      </c>
      <c r="B239" s="94" t="s">
        <v>383</v>
      </c>
    </row>
    <row r="240" spans="1:2" x14ac:dyDescent="0.35">
      <c r="A240" s="91">
        <v>32303</v>
      </c>
      <c r="B240" s="94" t="s">
        <v>383</v>
      </c>
    </row>
    <row r="241" spans="1:2" x14ac:dyDescent="0.35">
      <c r="A241" s="91">
        <v>3240</v>
      </c>
      <c r="B241" s="94" t="s">
        <v>383</v>
      </c>
    </row>
    <row r="242" spans="1:2" x14ac:dyDescent="0.35">
      <c r="A242" s="91">
        <v>32501</v>
      </c>
      <c r="B242" s="94" t="s">
        <v>383</v>
      </c>
    </row>
    <row r="243" spans="1:2" x14ac:dyDescent="0.35">
      <c r="A243" s="91">
        <v>32502</v>
      </c>
      <c r="B243" s="94" t="s">
        <v>383</v>
      </c>
    </row>
    <row r="244" spans="1:2" x14ac:dyDescent="0.35">
      <c r="A244" s="91">
        <v>32503</v>
      </c>
      <c r="B244" s="94" t="s">
        <v>383</v>
      </c>
    </row>
    <row r="245" spans="1:2" x14ac:dyDescent="0.35">
      <c r="A245" s="91">
        <v>32504</v>
      </c>
      <c r="B245" s="94" t="s">
        <v>383</v>
      </c>
    </row>
    <row r="246" spans="1:2" x14ac:dyDescent="0.35">
      <c r="A246" s="91">
        <v>32505</v>
      </c>
      <c r="B246" s="94" t="s">
        <v>383</v>
      </c>
    </row>
    <row r="247" spans="1:2" x14ac:dyDescent="0.35">
      <c r="A247" s="91">
        <v>3260</v>
      </c>
      <c r="B247" s="94" t="s">
        <v>383</v>
      </c>
    </row>
    <row r="248" spans="1:2" x14ac:dyDescent="0.35">
      <c r="A248" s="91">
        <v>3270</v>
      </c>
      <c r="B248" s="94" t="s">
        <v>383</v>
      </c>
    </row>
    <row r="249" spans="1:2" x14ac:dyDescent="0.35">
      <c r="A249" s="91">
        <v>3280</v>
      </c>
      <c r="B249" s="94" t="s">
        <v>383</v>
      </c>
    </row>
    <row r="250" spans="1:2" x14ac:dyDescent="0.35">
      <c r="A250" s="91">
        <v>32901</v>
      </c>
      <c r="B250" s="94" t="s">
        <v>383</v>
      </c>
    </row>
    <row r="251" spans="1:2" x14ac:dyDescent="0.35">
      <c r="A251" s="91">
        <v>32902</v>
      </c>
      <c r="B251" s="94" t="s">
        <v>383</v>
      </c>
    </row>
    <row r="252" spans="1:2" x14ac:dyDescent="0.35">
      <c r="A252" s="91">
        <v>32903</v>
      </c>
      <c r="B252" s="94" t="s">
        <v>383</v>
      </c>
    </row>
    <row r="253" spans="1:2" x14ac:dyDescent="0.35">
      <c r="A253" s="91">
        <v>33101</v>
      </c>
      <c r="B253" s="94" t="s">
        <v>383</v>
      </c>
    </row>
    <row r="254" spans="1:2" x14ac:dyDescent="0.35">
      <c r="A254" s="91">
        <v>33102</v>
      </c>
      <c r="B254" s="94" t="s">
        <v>383</v>
      </c>
    </row>
    <row r="255" spans="1:2" x14ac:dyDescent="0.35">
      <c r="A255" s="91">
        <v>33103</v>
      </c>
      <c r="B255" s="94" t="s">
        <v>383</v>
      </c>
    </row>
    <row r="256" spans="1:2" x14ac:dyDescent="0.35">
      <c r="A256" s="91">
        <v>33104</v>
      </c>
      <c r="B256" s="94" t="s">
        <v>383</v>
      </c>
    </row>
    <row r="257" spans="1:2" x14ac:dyDescent="0.35">
      <c r="A257" s="91">
        <v>33105</v>
      </c>
      <c r="B257" s="94" t="s">
        <v>383</v>
      </c>
    </row>
    <row r="258" spans="1:2" x14ac:dyDescent="0.35">
      <c r="A258" s="91">
        <v>3320</v>
      </c>
      <c r="B258" s="94" t="s">
        <v>383</v>
      </c>
    </row>
    <row r="259" spans="1:2" x14ac:dyDescent="0.35">
      <c r="A259" s="91">
        <v>33301</v>
      </c>
      <c r="B259" s="94" t="s">
        <v>383</v>
      </c>
    </row>
    <row r="260" spans="1:2" x14ac:dyDescent="0.35">
      <c r="A260" s="91">
        <v>33302</v>
      </c>
      <c r="B260" s="94" t="s">
        <v>383</v>
      </c>
    </row>
    <row r="261" spans="1:2" x14ac:dyDescent="0.35">
      <c r="A261" s="91">
        <v>33303</v>
      </c>
      <c r="B261" s="94" t="s">
        <v>383</v>
      </c>
    </row>
    <row r="262" spans="1:2" x14ac:dyDescent="0.35">
      <c r="A262" s="91">
        <v>33304</v>
      </c>
      <c r="B262" s="94" t="s">
        <v>383</v>
      </c>
    </row>
    <row r="263" spans="1:2" x14ac:dyDescent="0.35">
      <c r="A263" s="91">
        <v>3340</v>
      </c>
      <c r="B263" s="94" t="s">
        <v>383</v>
      </c>
    </row>
    <row r="264" spans="1:2" x14ac:dyDescent="0.35">
      <c r="A264" s="91">
        <v>3350</v>
      </c>
      <c r="B264" s="94" t="s">
        <v>383</v>
      </c>
    </row>
    <row r="265" spans="1:2" x14ac:dyDescent="0.35">
      <c r="A265" s="91">
        <v>33601</v>
      </c>
      <c r="B265" s="94" t="s">
        <v>383</v>
      </c>
    </row>
    <row r="266" spans="1:2" x14ac:dyDescent="0.35">
      <c r="A266" s="91">
        <v>33602</v>
      </c>
      <c r="B266" s="94" t="s">
        <v>383</v>
      </c>
    </row>
    <row r="267" spans="1:2" x14ac:dyDescent="0.35">
      <c r="A267" s="91">
        <v>33603</v>
      </c>
      <c r="B267" s="94" t="s">
        <v>383</v>
      </c>
    </row>
    <row r="268" spans="1:2" x14ac:dyDescent="0.35">
      <c r="A268" s="91">
        <v>33604</v>
      </c>
      <c r="B268" s="94" t="s">
        <v>383</v>
      </c>
    </row>
    <row r="269" spans="1:2" x14ac:dyDescent="0.35">
      <c r="A269" s="91">
        <v>33605</v>
      </c>
      <c r="B269" s="94" t="s">
        <v>383</v>
      </c>
    </row>
    <row r="270" spans="1:2" x14ac:dyDescent="0.35">
      <c r="A270" s="91">
        <v>33606</v>
      </c>
      <c r="B270" s="94" t="s">
        <v>383</v>
      </c>
    </row>
    <row r="271" spans="1:2" x14ac:dyDescent="0.35">
      <c r="A271" s="91">
        <v>33701</v>
      </c>
      <c r="B271" s="94" t="s">
        <v>383</v>
      </c>
    </row>
    <row r="272" spans="1:2" x14ac:dyDescent="0.35">
      <c r="A272" s="91">
        <v>33702</v>
      </c>
      <c r="B272" s="94" t="s">
        <v>383</v>
      </c>
    </row>
    <row r="273" spans="1:2" x14ac:dyDescent="0.35">
      <c r="A273" s="91">
        <v>3380</v>
      </c>
      <c r="B273" s="94" t="s">
        <v>383</v>
      </c>
    </row>
    <row r="274" spans="1:2" x14ac:dyDescent="0.35">
      <c r="A274" s="91">
        <v>33901</v>
      </c>
      <c r="B274" s="94" t="s">
        <v>383</v>
      </c>
    </row>
    <row r="275" spans="1:2" x14ac:dyDescent="0.35">
      <c r="A275" s="91">
        <v>33902</v>
      </c>
      <c r="B275" s="94" t="s">
        <v>383</v>
      </c>
    </row>
    <row r="276" spans="1:2" x14ac:dyDescent="0.35">
      <c r="A276" s="91">
        <v>33903</v>
      </c>
      <c r="B276" s="94" t="s">
        <v>383</v>
      </c>
    </row>
    <row r="277" spans="1:2" x14ac:dyDescent="0.35">
      <c r="A277" s="91">
        <v>33904</v>
      </c>
      <c r="B277" s="94" t="s">
        <v>383</v>
      </c>
    </row>
    <row r="278" spans="1:2" x14ac:dyDescent="0.35">
      <c r="A278" s="91">
        <v>33905</v>
      </c>
      <c r="B278" s="94" t="s">
        <v>383</v>
      </c>
    </row>
    <row r="279" spans="1:2" x14ac:dyDescent="0.35">
      <c r="A279" s="91">
        <v>33906</v>
      </c>
      <c r="B279" s="94" t="s">
        <v>383</v>
      </c>
    </row>
    <row r="280" spans="1:2" x14ac:dyDescent="0.35">
      <c r="A280" s="91">
        <v>3410</v>
      </c>
      <c r="B280" s="94" t="s">
        <v>383</v>
      </c>
    </row>
    <row r="281" spans="1:2" x14ac:dyDescent="0.35">
      <c r="A281" s="91">
        <v>3420</v>
      </c>
      <c r="B281" s="94" t="s">
        <v>383</v>
      </c>
    </row>
    <row r="282" spans="1:2" x14ac:dyDescent="0.35">
      <c r="A282" s="91">
        <v>3430</v>
      </c>
      <c r="B282" s="94" t="s">
        <v>383</v>
      </c>
    </row>
    <row r="283" spans="1:2" x14ac:dyDescent="0.35">
      <c r="A283" s="91">
        <v>3440</v>
      </c>
      <c r="B283" s="94" t="s">
        <v>383</v>
      </c>
    </row>
    <row r="284" spans="1:2" x14ac:dyDescent="0.35">
      <c r="A284" s="91">
        <v>3450</v>
      </c>
      <c r="B284" s="94" t="s">
        <v>383</v>
      </c>
    </row>
    <row r="285" spans="1:2" x14ac:dyDescent="0.35">
      <c r="A285" s="91">
        <v>3460</v>
      </c>
      <c r="B285" s="94" t="s">
        <v>383</v>
      </c>
    </row>
    <row r="286" spans="1:2" x14ac:dyDescent="0.35">
      <c r="A286" s="91">
        <v>3470</v>
      </c>
      <c r="B286" s="94" t="s">
        <v>383</v>
      </c>
    </row>
    <row r="287" spans="1:2" x14ac:dyDescent="0.35">
      <c r="A287" s="91">
        <v>3480</v>
      </c>
      <c r="B287" s="94" t="s">
        <v>383</v>
      </c>
    </row>
    <row r="288" spans="1:2" x14ac:dyDescent="0.35">
      <c r="A288" s="91">
        <v>3490</v>
      </c>
      <c r="B288" s="94" t="s">
        <v>383</v>
      </c>
    </row>
    <row r="289" spans="1:2" x14ac:dyDescent="0.35">
      <c r="A289" s="91">
        <v>35101</v>
      </c>
      <c r="B289" s="94" t="s">
        <v>383</v>
      </c>
    </row>
    <row r="290" spans="1:2" x14ac:dyDescent="0.35">
      <c r="A290" s="91">
        <v>35102</v>
      </c>
      <c r="B290" s="94" t="s">
        <v>383</v>
      </c>
    </row>
    <row r="291" spans="1:2" x14ac:dyDescent="0.35">
      <c r="A291" s="91">
        <v>3520</v>
      </c>
      <c r="B291" s="94" t="s">
        <v>383</v>
      </c>
    </row>
    <row r="292" spans="1:2" x14ac:dyDescent="0.35">
      <c r="A292" s="91">
        <v>3530</v>
      </c>
      <c r="B292" s="94" t="s">
        <v>383</v>
      </c>
    </row>
    <row r="293" spans="1:2" x14ac:dyDescent="0.35">
      <c r="A293" s="91">
        <v>3540</v>
      </c>
      <c r="B293" s="94" t="s">
        <v>383</v>
      </c>
    </row>
    <row r="294" spans="1:2" x14ac:dyDescent="0.35">
      <c r="A294" s="91">
        <v>3550</v>
      </c>
      <c r="B294" s="94" t="s">
        <v>383</v>
      </c>
    </row>
    <row r="295" spans="1:2" x14ac:dyDescent="0.35">
      <c r="A295" s="91">
        <v>3560</v>
      </c>
      <c r="B295" s="94" t="s">
        <v>383</v>
      </c>
    </row>
    <row r="296" spans="1:2" x14ac:dyDescent="0.35">
      <c r="A296" s="91">
        <v>35701</v>
      </c>
      <c r="B296" s="94" t="s">
        <v>383</v>
      </c>
    </row>
    <row r="297" spans="1:2" x14ac:dyDescent="0.35">
      <c r="A297" s="91">
        <v>35702</v>
      </c>
      <c r="B297" s="94" t="s">
        <v>383</v>
      </c>
    </row>
    <row r="298" spans="1:2" x14ac:dyDescent="0.35">
      <c r="A298" s="91">
        <v>3580</v>
      </c>
      <c r="B298" s="94" t="s">
        <v>383</v>
      </c>
    </row>
    <row r="299" spans="1:2" x14ac:dyDescent="0.35">
      <c r="A299" s="91">
        <v>3590</v>
      </c>
      <c r="B299" s="94" t="s">
        <v>383</v>
      </c>
    </row>
    <row r="300" spans="1:2" x14ac:dyDescent="0.35">
      <c r="A300" s="91">
        <v>3610</v>
      </c>
      <c r="B300" s="94" t="s">
        <v>383</v>
      </c>
    </row>
    <row r="301" spans="1:2" x14ac:dyDescent="0.35">
      <c r="A301" s="91">
        <v>3620</v>
      </c>
      <c r="B301" s="94" t="s">
        <v>383</v>
      </c>
    </row>
    <row r="302" spans="1:2" x14ac:dyDescent="0.35">
      <c r="A302" s="91">
        <v>3630</v>
      </c>
      <c r="B302" s="94" t="s">
        <v>383</v>
      </c>
    </row>
    <row r="303" spans="1:2" x14ac:dyDescent="0.35">
      <c r="A303" s="91">
        <v>3640</v>
      </c>
      <c r="B303" s="94" t="s">
        <v>383</v>
      </c>
    </row>
    <row r="304" spans="1:2" x14ac:dyDescent="0.35">
      <c r="A304" s="91">
        <v>3650</v>
      </c>
      <c r="B304" s="94" t="s">
        <v>383</v>
      </c>
    </row>
    <row r="305" spans="1:2" x14ac:dyDescent="0.35">
      <c r="A305" s="91">
        <v>3660</v>
      </c>
      <c r="B305" s="94" t="s">
        <v>383</v>
      </c>
    </row>
    <row r="306" spans="1:2" x14ac:dyDescent="0.35">
      <c r="A306" s="91">
        <v>3690</v>
      </c>
      <c r="B306" s="94" t="s">
        <v>383</v>
      </c>
    </row>
    <row r="307" spans="1:2" x14ac:dyDescent="0.35">
      <c r="A307" s="91">
        <v>37101</v>
      </c>
      <c r="B307" s="94" t="s">
        <v>383</v>
      </c>
    </row>
    <row r="308" spans="1:2" x14ac:dyDescent="0.35">
      <c r="A308" s="91">
        <v>37102</v>
      </c>
      <c r="B308" s="94" t="s">
        <v>383</v>
      </c>
    </row>
    <row r="309" spans="1:2" x14ac:dyDescent="0.35">
      <c r="A309" s="91">
        <v>37103</v>
      </c>
      <c r="B309" s="94" t="s">
        <v>383</v>
      </c>
    </row>
    <row r="310" spans="1:2" x14ac:dyDescent="0.35">
      <c r="A310" s="91">
        <v>37104</v>
      </c>
      <c r="B310" s="94" t="s">
        <v>383</v>
      </c>
    </row>
    <row r="311" spans="1:2" x14ac:dyDescent="0.35">
      <c r="A311" s="91">
        <v>37105</v>
      </c>
      <c r="B311" s="94" t="s">
        <v>383</v>
      </c>
    </row>
    <row r="312" spans="1:2" x14ac:dyDescent="0.35">
      <c r="A312" s="91">
        <v>37106</v>
      </c>
      <c r="B312" s="94" t="s">
        <v>383</v>
      </c>
    </row>
    <row r="313" spans="1:2" x14ac:dyDescent="0.35">
      <c r="A313" s="91">
        <v>37201</v>
      </c>
      <c r="B313" s="94" t="s">
        <v>383</v>
      </c>
    </row>
    <row r="314" spans="1:2" x14ac:dyDescent="0.35">
      <c r="A314" s="91">
        <v>37202</v>
      </c>
      <c r="B314" s="94" t="s">
        <v>383</v>
      </c>
    </row>
    <row r="315" spans="1:2" x14ac:dyDescent="0.35">
      <c r="A315" s="91">
        <v>37203</v>
      </c>
      <c r="B315" s="94" t="s">
        <v>383</v>
      </c>
    </row>
    <row r="316" spans="1:2" x14ac:dyDescent="0.35">
      <c r="A316" s="91">
        <v>37204</v>
      </c>
      <c r="B316" s="94" t="s">
        <v>383</v>
      </c>
    </row>
    <row r="317" spans="1:2" x14ac:dyDescent="0.35">
      <c r="A317" s="91">
        <v>37205</v>
      </c>
      <c r="B317" s="94" t="s">
        <v>383</v>
      </c>
    </row>
    <row r="318" spans="1:2" x14ac:dyDescent="0.35">
      <c r="A318" s="91">
        <v>37206</v>
      </c>
      <c r="B318" s="94" t="s">
        <v>383</v>
      </c>
    </row>
    <row r="319" spans="1:2" x14ac:dyDescent="0.35">
      <c r="A319" s="91">
        <v>37207</v>
      </c>
      <c r="B319" s="94" t="s">
        <v>383</v>
      </c>
    </row>
    <row r="320" spans="1:2" x14ac:dyDescent="0.35">
      <c r="A320" s="91">
        <v>37301</v>
      </c>
      <c r="B320" s="94" t="s">
        <v>383</v>
      </c>
    </row>
    <row r="321" spans="1:2" x14ac:dyDescent="0.35">
      <c r="A321" s="91">
        <v>37302</v>
      </c>
      <c r="B321" s="94" t="s">
        <v>383</v>
      </c>
    </row>
    <row r="322" spans="1:2" x14ac:dyDescent="0.35">
      <c r="A322" s="91">
        <v>37303</v>
      </c>
      <c r="B322" s="94" t="s">
        <v>383</v>
      </c>
    </row>
    <row r="323" spans="1:2" x14ac:dyDescent="0.35">
      <c r="A323" s="91">
        <v>37304</v>
      </c>
      <c r="B323" s="94" t="s">
        <v>383</v>
      </c>
    </row>
    <row r="324" spans="1:2" x14ac:dyDescent="0.35">
      <c r="A324" s="91">
        <v>3740</v>
      </c>
      <c r="B324" s="94" t="s">
        <v>383</v>
      </c>
    </row>
    <row r="325" spans="1:2" x14ac:dyDescent="0.35">
      <c r="A325" s="91">
        <v>37501</v>
      </c>
      <c r="B325" s="94" t="s">
        <v>383</v>
      </c>
    </row>
    <row r="326" spans="1:2" x14ac:dyDescent="0.35">
      <c r="A326" s="91">
        <v>37502</v>
      </c>
      <c r="B326" s="94" t="s">
        <v>383</v>
      </c>
    </row>
    <row r="327" spans="1:2" x14ac:dyDescent="0.35">
      <c r="A327" s="91">
        <v>37503</v>
      </c>
      <c r="B327" s="94" t="s">
        <v>383</v>
      </c>
    </row>
    <row r="328" spans="1:2" x14ac:dyDescent="0.35">
      <c r="A328" s="91">
        <v>37504</v>
      </c>
      <c r="B328" s="94" t="s">
        <v>383</v>
      </c>
    </row>
    <row r="329" spans="1:2" x14ac:dyDescent="0.35">
      <c r="A329" s="91">
        <v>37601</v>
      </c>
      <c r="B329" s="94" t="s">
        <v>383</v>
      </c>
    </row>
    <row r="330" spans="1:2" x14ac:dyDescent="0.35">
      <c r="A330" s="91">
        <v>37602</v>
      </c>
      <c r="B330" s="94" t="s">
        <v>383</v>
      </c>
    </row>
    <row r="331" spans="1:2" x14ac:dyDescent="0.35">
      <c r="A331" s="91">
        <v>3770</v>
      </c>
      <c r="B331" s="94" t="s">
        <v>383</v>
      </c>
    </row>
    <row r="332" spans="1:2" x14ac:dyDescent="0.35">
      <c r="A332" s="91">
        <v>37801</v>
      </c>
      <c r="B332" s="94" t="s">
        <v>383</v>
      </c>
    </row>
    <row r="333" spans="1:2" x14ac:dyDescent="0.35">
      <c r="A333" s="91">
        <v>37802</v>
      </c>
      <c r="B333" s="94" t="s">
        <v>383</v>
      </c>
    </row>
    <row r="334" spans="1:2" x14ac:dyDescent="0.35">
      <c r="A334" s="91">
        <v>3790</v>
      </c>
      <c r="B334" s="94" t="s">
        <v>383</v>
      </c>
    </row>
    <row r="335" spans="1:2" x14ac:dyDescent="0.35">
      <c r="A335" s="91">
        <v>38101</v>
      </c>
      <c r="B335" s="94" t="s">
        <v>383</v>
      </c>
    </row>
    <row r="336" spans="1:2" x14ac:dyDescent="0.35">
      <c r="A336" s="91">
        <v>38102</v>
      </c>
      <c r="B336" s="94" t="s">
        <v>383</v>
      </c>
    </row>
    <row r="337" spans="1:2" x14ac:dyDescent="0.35">
      <c r="A337" s="91">
        <v>38103</v>
      </c>
      <c r="B337" s="94" t="s">
        <v>383</v>
      </c>
    </row>
    <row r="338" spans="1:2" x14ac:dyDescent="0.35">
      <c r="A338" s="91">
        <v>3820</v>
      </c>
      <c r="B338" s="94" t="s">
        <v>383</v>
      </c>
    </row>
    <row r="339" spans="1:2" x14ac:dyDescent="0.35">
      <c r="A339" s="91">
        <v>3830</v>
      </c>
      <c r="B339" s="94" t="s">
        <v>383</v>
      </c>
    </row>
    <row r="340" spans="1:2" x14ac:dyDescent="0.35">
      <c r="A340" s="91">
        <v>3840</v>
      </c>
      <c r="B340" s="94" t="s">
        <v>383</v>
      </c>
    </row>
    <row r="341" spans="1:2" x14ac:dyDescent="0.35">
      <c r="A341" s="91">
        <v>3850</v>
      </c>
      <c r="B341" s="94" t="s">
        <v>383</v>
      </c>
    </row>
    <row r="342" spans="1:2" x14ac:dyDescent="0.35">
      <c r="A342" s="91">
        <v>3910</v>
      </c>
      <c r="B342" s="94" t="s">
        <v>383</v>
      </c>
    </row>
    <row r="343" spans="1:2" x14ac:dyDescent="0.35">
      <c r="A343" s="91">
        <v>39201</v>
      </c>
      <c r="B343" s="94" t="s">
        <v>383</v>
      </c>
    </row>
    <row r="344" spans="1:2" x14ac:dyDescent="0.35">
      <c r="A344" s="91">
        <v>39202</v>
      </c>
      <c r="B344" s="94" t="s">
        <v>383</v>
      </c>
    </row>
    <row r="345" spans="1:2" x14ac:dyDescent="0.35">
      <c r="A345" s="91">
        <v>3930</v>
      </c>
      <c r="B345" s="94" t="s">
        <v>383</v>
      </c>
    </row>
    <row r="346" spans="1:2" x14ac:dyDescent="0.35">
      <c r="A346" s="91">
        <v>39401</v>
      </c>
      <c r="B346" s="94" t="s">
        <v>383</v>
      </c>
    </row>
    <row r="347" spans="1:2" x14ac:dyDescent="0.35">
      <c r="A347" s="91">
        <v>39402</v>
      </c>
      <c r="B347" s="94" t="s">
        <v>383</v>
      </c>
    </row>
    <row r="348" spans="1:2" x14ac:dyDescent="0.35">
      <c r="A348" s="91">
        <v>39403</v>
      </c>
      <c r="B348" s="94" t="s">
        <v>383</v>
      </c>
    </row>
    <row r="349" spans="1:2" x14ac:dyDescent="0.35">
      <c r="A349" s="91">
        <v>3950</v>
      </c>
      <c r="B349" s="94" t="s">
        <v>383</v>
      </c>
    </row>
    <row r="350" spans="1:2" x14ac:dyDescent="0.35">
      <c r="A350" s="91">
        <v>39601</v>
      </c>
      <c r="B350" s="94" t="s">
        <v>383</v>
      </c>
    </row>
    <row r="351" spans="1:2" x14ac:dyDescent="0.35">
      <c r="A351" s="91">
        <v>39602</v>
      </c>
      <c r="B351" s="94" t="s">
        <v>383</v>
      </c>
    </row>
    <row r="352" spans="1:2" x14ac:dyDescent="0.35">
      <c r="A352" s="91">
        <v>3970</v>
      </c>
      <c r="B352" s="94" t="s">
        <v>383</v>
      </c>
    </row>
    <row r="353" spans="1:2" x14ac:dyDescent="0.35">
      <c r="A353" s="91">
        <v>3980</v>
      </c>
      <c r="B353" s="94" t="s">
        <v>383</v>
      </c>
    </row>
    <row r="354" spans="1:2" x14ac:dyDescent="0.35">
      <c r="A354" s="91">
        <v>39901</v>
      </c>
      <c r="B354" s="94" t="s">
        <v>383</v>
      </c>
    </row>
    <row r="355" spans="1:2" x14ac:dyDescent="0.35">
      <c r="A355" s="91">
        <v>39902</v>
      </c>
      <c r="B355" s="94" t="s">
        <v>383</v>
      </c>
    </row>
    <row r="356" spans="1:2" x14ac:dyDescent="0.35">
      <c r="A356" s="91">
        <v>39904</v>
      </c>
      <c r="B356" s="94" t="s">
        <v>383</v>
      </c>
    </row>
    <row r="357" spans="1:2" x14ac:dyDescent="0.35">
      <c r="A357" s="91">
        <v>39905</v>
      </c>
      <c r="B357" s="94" t="s">
        <v>383</v>
      </c>
    </row>
    <row r="358" spans="1:2" x14ac:dyDescent="0.35">
      <c r="A358" s="91">
        <v>39906</v>
      </c>
      <c r="B358" s="94" t="s">
        <v>383</v>
      </c>
    </row>
    <row r="359" spans="1:2" x14ac:dyDescent="0.35">
      <c r="A359" s="91">
        <v>39907</v>
      </c>
      <c r="B359" s="94" t="s">
        <v>383</v>
      </c>
    </row>
    <row r="360" spans="1:2" x14ac:dyDescent="0.35">
      <c r="A360" s="91">
        <v>39908</v>
      </c>
      <c r="B360" s="94" t="s">
        <v>383</v>
      </c>
    </row>
    <row r="361" spans="1:2" x14ac:dyDescent="0.35">
      <c r="A361" s="91">
        <v>39909</v>
      </c>
      <c r="B361" s="94" t="s">
        <v>383</v>
      </c>
    </row>
    <row r="362" spans="1:2" x14ac:dyDescent="0.35">
      <c r="A362" s="91">
        <v>39910</v>
      </c>
      <c r="B362" s="94" t="s">
        <v>383</v>
      </c>
    </row>
    <row r="363" spans="1:2" x14ac:dyDescent="0.35">
      <c r="A363" s="91">
        <v>4110</v>
      </c>
      <c r="B363" s="94" t="s">
        <v>383</v>
      </c>
    </row>
    <row r="364" spans="1:2" x14ac:dyDescent="0.35">
      <c r="A364" s="91">
        <v>4120</v>
      </c>
      <c r="B364" s="94" t="s">
        <v>383</v>
      </c>
    </row>
    <row r="365" spans="1:2" x14ac:dyDescent="0.35">
      <c r="A365" s="91">
        <v>4130</v>
      </c>
      <c r="B365" s="94" t="s">
        <v>383</v>
      </c>
    </row>
    <row r="366" spans="1:2" x14ac:dyDescent="0.35">
      <c r="A366" s="91">
        <v>4140</v>
      </c>
      <c r="B366" s="94" t="s">
        <v>383</v>
      </c>
    </row>
    <row r="367" spans="1:2" x14ac:dyDescent="0.35">
      <c r="A367" s="91">
        <v>4150</v>
      </c>
      <c r="B367" s="94" t="s">
        <v>383</v>
      </c>
    </row>
    <row r="368" spans="1:2" x14ac:dyDescent="0.35">
      <c r="A368" s="91">
        <v>4160</v>
      </c>
      <c r="B368" s="94" t="s">
        <v>383</v>
      </c>
    </row>
    <row r="369" spans="1:2" x14ac:dyDescent="0.35">
      <c r="A369" s="91">
        <v>4170</v>
      </c>
      <c r="B369" s="94" t="s">
        <v>383</v>
      </c>
    </row>
    <row r="370" spans="1:2" x14ac:dyDescent="0.35">
      <c r="A370" s="91">
        <v>4180</v>
      </c>
      <c r="B370" s="94" t="s">
        <v>383</v>
      </c>
    </row>
    <row r="371" spans="1:2" x14ac:dyDescent="0.35">
      <c r="A371" s="91">
        <v>4190</v>
      </c>
      <c r="B371" s="94" t="s">
        <v>383</v>
      </c>
    </row>
    <row r="372" spans="1:2" x14ac:dyDescent="0.35">
      <c r="A372" s="91">
        <v>4210</v>
      </c>
      <c r="B372" s="94" t="s">
        <v>383</v>
      </c>
    </row>
    <row r="373" spans="1:2" x14ac:dyDescent="0.35">
      <c r="A373" s="91">
        <v>4220</v>
      </c>
      <c r="B373" s="94" t="s">
        <v>383</v>
      </c>
    </row>
    <row r="374" spans="1:2" x14ac:dyDescent="0.35">
      <c r="A374" s="91">
        <v>4230</v>
      </c>
      <c r="B374" s="94" t="s">
        <v>383</v>
      </c>
    </row>
    <row r="375" spans="1:2" x14ac:dyDescent="0.35">
      <c r="A375" s="91">
        <v>4240</v>
      </c>
      <c r="B375" s="94" t="s">
        <v>383</v>
      </c>
    </row>
    <row r="376" spans="1:2" x14ac:dyDescent="0.35">
      <c r="A376" s="91">
        <v>4250</v>
      </c>
      <c r="B376" s="94" t="s">
        <v>383</v>
      </c>
    </row>
    <row r="377" spans="1:2" x14ac:dyDescent="0.35">
      <c r="A377" s="91">
        <v>4310</v>
      </c>
      <c r="B377" s="94" t="s">
        <v>383</v>
      </c>
    </row>
    <row r="378" spans="1:2" x14ac:dyDescent="0.35">
      <c r="A378" s="91">
        <v>4320</v>
      </c>
      <c r="B378" s="94" t="s">
        <v>383</v>
      </c>
    </row>
    <row r="379" spans="1:2" x14ac:dyDescent="0.35">
      <c r="A379" s="91">
        <v>4330</v>
      </c>
      <c r="B379" s="94" t="s">
        <v>383</v>
      </c>
    </row>
    <row r="380" spans="1:2" x14ac:dyDescent="0.35">
      <c r="A380" s="91">
        <v>4340</v>
      </c>
      <c r="B380" s="94" t="s">
        <v>383</v>
      </c>
    </row>
    <row r="381" spans="1:2" x14ac:dyDescent="0.35">
      <c r="A381" s="91">
        <v>4350</v>
      </c>
      <c r="B381" s="94" t="s">
        <v>383</v>
      </c>
    </row>
    <row r="382" spans="1:2" x14ac:dyDescent="0.35">
      <c r="A382" s="91">
        <v>4360</v>
      </c>
      <c r="B382" s="94" t="s">
        <v>383</v>
      </c>
    </row>
    <row r="383" spans="1:2" x14ac:dyDescent="0.35">
      <c r="A383" s="91">
        <v>4370</v>
      </c>
      <c r="B383" s="94" t="s">
        <v>383</v>
      </c>
    </row>
    <row r="384" spans="1:2" x14ac:dyDescent="0.35">
      <c r="A384" s="91">
        <v>4380</v>
      </c>
      <c r="B384" s="94" t="s">
        <v>383</v>
      </c>
    </row>
    <row r="385" spans="1:2" x14ac:dyDescent="0.35">
      <c r="A385" s="91">
        <v>43901</v>
      </c>
      <c r="B385" s="94" t="s">
        <v>383</v>
      </c>
    </row>
    <row r="386" spans="1:2" x14ac:dyDescent="0.35">
      <c r="A386" s="91">
        <v>43902</v>
      </c>
      <c r="B386" s="94" t="s">
        <v>383</v>
      </c>
    </row>
    <row r="387" spans="1:2" x14ac:dyDescent="0.35">
      <c r="A387" s="91">
        <v>44101</v>
      </c>
      <c r="B387" s="94" t="s">
        <v>383</v>
      </c>
    </row>
    <row r="388" spans="1:2" x14ac:dyDescent="0.35">
      <c r="A388" s="91">
        <v>44102</v>
      </c>
      <c r="B388" s="94" t="s">
        <v>383</v>
      </c>
    </row>
    <row r="389" spans="1:2" x14ac:dyDescent="0.35">
      <c r="A389" s="91">
        <v>44103</v>
      </c>
      <c r="B389" s="94" t="s">
        <v>383</v>
      </c>
    </row>
    <row r="390" spans="1:2" x14ac:dyDescent="0.35">
      <c r="A390" s="91">
        <v>44104</v>
      </c>
      <c r="B390" s="94" t="s">
        <v>383</v>
      </c>
    </row>
    <row r="391" spans="1:2" x14ac:dyDescent="0.35">
      <c r="A391" s="91">
        <v>44105</v>
      </c>
      <c r="B391" s="94" t="s">
        <v>383</v>
      </c>
    </row>
    <row r="392" spans="1:2" x14ac:dyDescent="0.35">
      <c r="A392" s="91">
        <v>44106</v>
      </c>
      <c r="B392" s="94" t="s">
        <v>383</v>
      </c>
    </row>
    <row r="393" spans="1:2" x14ac:dyDescent="0.35">
      <c r="A393" s="91">
        <v>4420</v>
      </c>
      <c r="B393" s="94" t="s">
        <v>383</v>
      </c>
    </row>
    <row r="394" spans="1:2" x14ac:dyDescent="0.35">
      <c r="A394" s="91">
        <v>4430</v>
      </c>
      <c r="B394" s="94" t="s">
        <v>383</v>
      </c>
    </row>
    <row r="395" spans="1:2" x14ac:dyDescent="0.35">
      <c r="A395" s="91">
        <v>44401</v>
      </c>
      <c r="B395" s="94" t="s">
        <v>383</v>
      </c>
    </row>
    <row r="396" spans="1:2" x14ac:dyDescent="0.35">
      <c r="A396" s="91">
        <v>44402</v>
      </c>
      <c r="B396" s="94" t="s">
        <v>383</v>
      </c>
    </row>
    <row r="397" spans="1:2" x14ac:dyDescent="0.35">
      <c r="A397" s="91">
        <v>4450</v>
      </c>
      <c r="B397" s="94" t="s">
        <v>383</v>
      </c>
    </row>
    <row r="398" spans="1:2" x14ac:dyDescent="0.35">
      <c r="A398" s="91">
        <v>4460</v>
      </c>
      <c r="B398" s="94" t="s">
        <v>383</v>
      </c>
    </row>
    <row r="399" spans="1:2" x14ac:dyDescent="0.35">
      <c r="A399" s="91">
        <v>4470</v>
      </c>
      <c r="B399" s="94" t="s">
        <v>383</v>
      </c>
    </row>
    <row r="400" spans="1:2" x14ac:dyDescent="0.35">
      <c r="A400" s="91">
        <v>4480</v>
      </c>
      <c r="B400" s="94" t="s">
        <v>383</v>
      </c>
    </row>
    <row r="401" spans="1:2" x14ac:dyDescent="0.35">
      <c r="A401" s="91">
        <v>4510</v>
      </c>
      <c r="B401" s="94" t="s">
        <v>383</v>
      </c>
    </row>
    <row r="402" spans="1:2" x14ac:dyDescent="0.35">
      <c r="A402" s="91">
        <v>45201</v>
      </c>
      <c r="B402" s="94" t="s">
        <v>383</v>
      </c>
    </row>
    <row r="403" spans="1:2" x14ac:dyDescent="0.35">
      <c r="A403" s="91">
        <v>45202</v>
      </c>
      <c r="B403" s="94" t="s">
        <v>383</v>
      </c>
    </row>
    <row r="404" spans="1:2" x14ac:dyDescent="0.35">
      <c r="A404" s="91">
        <v>45203</v>
      </c>
      <c r="B404" s="94" t="s">
        <v>383</v>
      </c>
    </row>
    <row r="405" spans="1:2" x14ac:dyDescent="0.35">
      <c r="A405" s="91">
        <v>45901</v>
      </c>
      <c r="B405" s="94" t="s">
        <v>383</v>
      </c>
    </row>
    <row r="406" spans="1:2" x14ac:dyDescent="0.35">
      <c r="A406" s="91">
        <v>45902</v>
      </c>
      <c r="B406" s="94" t="s">
        <v>383</v>
      </c>
    </row>
    <row r="407" spans="1:2" x14ac:dyDescent="0.35">
      <c r="A407" s="91">
        <v>46101</v>
      </c>
      <c r="B407" s="94" t="s">
        <v>383</v>
      </c>
    </row>
    <row r="408" spans="1:2" x14ac:dyDescent="0.35">
      <c r="A408" s="91">
        <v>46102</v>
      </c>
      <c r="B408" s="94" t="s">
        <v>383</v>
      </c>
    </row>
    <row r="409" spans="1:2" x14ac:dyDescent="0.35">
      <c r="A409" s="91">
        <v>4620</v>
      </c>
      <c r="B409" s="94" t="s">
        <v>383</v>
      </c>
    </row>
    <row r="410" spans="1:2" x14ac:dyDescent="0.35">
      <c r="A410" s="91">
        <v>4630</v>
      </c>
      <c r="B410" s="94" t="s">
        <v>383</v>
      </c>
    </row>
    <row r="411" spans="1:2" x14ac:dyDescent="0.35">
      <c r="A411" s="91">
        <v>4640</v>
      </c>
      <c r="B411" s="94" t="s">
        <v>383</v>
      </c>
    </row>
    <row r="412" spans="1:2" x14ac:dyDescent="0.35">
      <c r="A412" s="91">
        <v>4650</v>
      </c>
      <c r="B412" s="94" t="s">
        <v>383</v>
      </c>
    </row>
    <row r="413" spans="1:2" x14ac:dyDescent="0.35">
      <c r="A413" s="91">
        <v>4660</v>
      </c>
      <c r="B413" s="94" t="s">
        <v>383</v>
      </c>
    </row>
    <row r="414" spans="1:2" x14ac:dyDescent="0.35">
      <c r="A414" s="91">
        <v>4690</v>
      </c>
      <c r="B414" s="94" t="s">
        <v>383</v>
      </c>
    </row>
    <row r="415" spans="1:2" x14ac:dyDescent="0.35">
      <c r="A415" s="91">
        <v>47101</v>
      </c>
      <c r="B415" s="94" t="s">
        <v>383</v>
      </c>
    </row>
    <row r="416" spans="1:2" x14ac:dyDescent="0.35">
      <c r="A416" s="91">
        <v>47102</v>
      </c>
      <c r="B416" s="94" t="s">
        <v>383</v>
      </c>
    </row>
    <row r="417" spans="1:2" x14ac:dyDescent="0.35">
      <c r="A417" s="91">
        <v>4810</v>
      </c>
      <c r="B417" s="94" t="s">
        <v>383</v>
      </c>
    </row>
    <row r="418" spans="1:2" x14ac:dyDescent="0.35">
      <c r="A418" s="91">
        <v>4820</v>
      </c>
      <c r="B418" s="94" t="s">
        <v>383</v>
      </c>
    </row>
    <row r="419" spans="1:2" x14ac:dyDescent="0.35">
      <c r="A419" s="91">
        <v>4830</v>
      </c>
      <c r="B419" s="94" t="s">
        <v>383</v>
      </c>
    </row>
    <row r="420" spans="1:2" x14ac:dyDescent="0.35">
      <c r="A420" s="91">
        <v>4840</v>
      </c>
      <c r="B420" s="94" t="s">
        <v>383</v>
      </c>
    </row>
    <row r="421" spans="1:2" x14ac:dyDescent="0.35">
      <c r="A421" s="91">
        <v>4850</v>
      </c>
      <c r="B421" s="94" t="s">
        <v>383</v>
      </c>
    </row>
    <row r="422" spans="1:2" x14ac:dyDescent="0.35">
      <c r="A422" s="91">
        <v>4910</v>
      </c>
      <c r="B422" s="94" t="s">
        <v>383</v>
      </c>
    </row>
    <row r="423" spans="1:2" x14ac:dyDescent="0.35">
      <c r="A423" s="91">
        <v>49201</v>
      </c>
      <c r="B423" s="94" t="s">
        <v>383</v>
      </c>
    </row>
    <row r="424" spans="1:2" x14ac:dyDescent="0.35">
      <c r="A424" s="91">
        <v>49202</v>
      </c>
      <c r="B424" s="94" t="s">
        <v>383</v>
      </c>
    </row>
    <row r="425" spans="1:2" x14ac:dyDescent="0.35">
      <c r="A425" s="91">
        <v>4930</v>
      </c>
      <c r="B425" s="94" t="s">
        <v>383</v>
      </c>
    </row>
    <row r="426" spans="1:2" x14ac:dyDescent="0.35">
      <c r="A426" s="91">
        <v>7110</v>
      </c>
      <c r="B426" s="94" t="s">
        <v>383</v>
      </c>
    </row>
    <row r="427" spans="1:2" x14ac:dyDescent="0.35">
      <c r="A427" s="91">
        <v>7120</v>
      </c>
      <c r="B427" s="94" t="s">
        <v>383</v>
      </c>
    </row>
    <row r="428" spans="1:2" x14ac:dyDescent="0.35">
      <c r="A428" s="91">
        <v>7210</v>
      </c>
      <c r="B428" s="94" t="s">
        <v>383</v>
      </c>
    </row>
    <row r="429" spans="1:2" x14ac:dyDescent="0.35">
      <c r="A429" s="91">
        <v>7220</v>
      </c>
      <c r="B429" s="94" t="s">
        <v>383</v>
      </c>
    </row>
    <row r="430" spans="1:2" x14ac:dyDescent="0.35">
      <c r="A430" s="91">
        <v>7230</v>
      </c>
      <c r="B430" s="94" t="s">
        <v>383</v>
      </c>
    </row>
    <row r="431" spans="1:2" x14ac:dyDescent="0.35">
      <c r="A431" s="91">
        <v>7240</v>
      </c>
      <c r="B431" s="94" t="s">
        <v>383</v>
      </c>
    </row>
    <row r="432" spans="1:2" x14ac:dyDescent="0.35">
      <c r="A432" s="91">
        <v>7250</v>
      </c>
      <c r="B432" s="94" t="s">
        <v>383</v>
      </c>
    </row>
    <row r="433" spans="1:2" x14ac:dyDescent="0.35">
      <c r="A433" s="91">
        <v>7260</v>
      </c>
      <c r="B433" s="94" t="s">
        <v>383</v>
      </c>
    </row>
    <row r="434" spans="1:2" x14ac:dyDescent="0.35">
      <c r="A434" s="91">
        <v>7270</v>
      </c>
      <c r="B434" s="94" t="s">
        <v>383</v>
      </c>
    </row>
    <row r="435" spans="1:2" x14ac:dyDescent="0.35">
      <c r="A435" s="91">
        <v>7280</v>
      </c>
      <c r="B435" s="94" t="s">
        <v>383</v>
      </c>
    </row>
    <row r="436" spans="1:2" x14ac:dyDescent="0.35">
      <c r="A436" s="91">
        <v>7290</v>
      </c>
      <c r="B436" s="94" t="s">
        <v>383</v>
      </c>
    </row>
    <row r="437" spans="1:2" x14ac:dyDescent="0.35">
      <c r="A437" s="91">
        <v>7310</v>
      </c>
      <c r="B437" s="94" t="s">
        <v>383</v>
      </c>
    </row>
    <row r="438" spans="1:2" x14ac:dyDescent="0.35">
      <c r="A438" s="91">
        <v>7320</v>
      </c>
      <c r="B438" s="94" t="s">
        <v>383</v>
      </c>
    </row>
    <row r="439" spans="1:2" x14ac:dyDescent="0.35">
      <c r="A439" s="91">
        <v>7330</v>
      </c>
      <c r="B439" s="94" t="s">
        <v>383</v>
      </c>
    </row>
    <row r="440" spans="1:2" x14ac:dyDescent="0.35">
      <c r="A440" s="91">
        <v>7340</v>
      </c>
      <c r="B440" s="94" t="s">
        <v>383</v>
      </c>
    </row>
    <row r="441" spans="1:2" x14ac:dyDescent="0.35">
      <c r="A441" s="91">
        <v>7350</v>
      </c>
      <c r="B441" s="94" t="s">
        <v>383</v>
      </c>
    </row>
    <row r="442" spans="1:2" x14ac:dyDescent="0.35">
      <c r="A442" s="91">
        <v>73901</v>
      </c>
      <c r="B442" s="94" t="s">
        <v>383</v>
      </c>
    </row>
    <row r="443" spans="1:2" x14ac:dyDescent="0.35">
      <c r="A443" s="91">
        <v>73902</v>
      </c>
      <c r="B443" s="94" t="s">
        <v>383</v>
      </c>
    </row>
    <row r="444" spans="1:2" x14ac:dyDescent="0.35">
      <c r="A444" s="91">
        <v>73903</v>
      </c>
      <c r="B444" s="94" t="s">
        <v>383</v>
      </c>
    </row>
    <row r="445" spans="1:2" x14ac:dyDescent="0.35">
      <c r="A445" s="91">
        <v>7410</v>
      </c>
      <c r="B445" s="94" t="s">
        <v>383</v>
      </c>
    </row>
    <row r="446" spans="1:2" x14ac:dyDescent="0.35">
      <c r="A446" s="91">
        <v>7420</v>
      </c>
      <c r="B446" s="94" t="s">
        <v>383</v>
      </c>
    </row>
    <row r="447" spans="1:2" x14ac:dyDescent="0.35">
      <c r="A447" s="91">
        <v>7430</v>
      </c>
      <c r="B447" s="94" t="s">
        <v>383</v>
      </c>
    </row>
    <row r="448" spans="1:2" x14ac:dyDescent="0.35">
      <c r="A448" s="91">
        <v>7440</v>
      </c>
      <c r="B448" s="94" t="s">
        <v>383</v>
      </c>
    </row>
    <row r="449" spans="1:2" x14ac:dyDescent="0.35">
      <c r="A449" s="91">
        <v>74501</v>
      </c>
      <c r="B449" s="94" t="s">
        <v>383</v>
      </c>
    </row>
    <row r="450" spans="1:2" x14ac:dyDescent="0.35">
      <c r="A450" s="91">
        <v>74502</v>
      </c>
      <c r="B450" s="94" t="s">
        <v>383</v>
      </c>
    </row>
    <row r="451" spans="1:2" x14ac:dyDescent="0.35">
      <c r="A451" s="91">
        <v>74503</v>
      </c>
      <c r="B451" s="94" t="s">
        <v>383</v>
      </c>
    </row>
    <row r="452" spans="1:2" x14ac:dyDescent="0.35">
      <c r="A452" s="91">
        <v>74504</v>
      </c>
      <c r="B452" s="94" t="s">
        <v>383</v>
      </c>
    </row>
    <row r="453" spans="1:2" x14ac:dyDescent="0.35">
      <c r="A453" s="91">
        <v>74505</v>
      </c>
      <c r="B453" s="94" t="s">
        <v>383</v>
      </c>
    </row>
    <row r="454" spans="1:2" x14ac:dyDescent="0.35">
      <c r="A454" s="91">
        <v>74506</v>
      </c>
      <c r="B454" s="94" t="s">
        <v>383</v>
      </c>
    </row>
    <row r="455" spans="1:2" x14ac:dyDescent="0.35">
      <c r="A455" s="91">
        <v>7460</v>
      </c>
      <c r="B455" s="94" t="s">
        <v>383</v>
      </c>
    </row>
    <row r="456" spans="1:2" x14ac:dyDescent="0.35">
      <c r="A456" s="91">
        <v>7470</v>
      </c>
      <c r="B456" s="94" t="s">
        <v>383</v>
      </c>
    </row>
    <row r="457" spans="1:2" x14ac:dyDescent="0.35">
      <c r="A457" s="91">
        <v>7480</v>
      </c>
      <c r="B457" s="94" t="s">
        <v>383</v>
      </c>
    </row>
    <row r="458" spans="1:2" x14ac:dyDescent="0.35">
      <c r="A458" s="91">
        <v>7490</v>
      </c>
      <c r="B458" s="94" t="s">
        <v>383</v>
      </c>
    </row>
    <row r="459" spans="1:2" x14ac:dyDescent="0.35">
      <c r="A459" s="91">
        <v>7510</v>
      </c>
      <c r="B459" s="94" t="s">
        <v>383</v>
      </c>
    </row>
    <row r="460" spans="1:2" x14ac:dyDescent="0.35">
      <c r="A460" s="91">
        <v>7520</v>
      </c>
      <c r="B460" s="94" t="s">
        <v>383</v>
      </c>
    </row>
    <row r="461" spans="1:2" x14ac:dyDescent="0.35">
      <c r="A461" s="91">
        <v>7530</v>
      </c>
      <c r="B461" s="94" t="s">
        <v>383</v>
      </c>
    </row>
    <row r="462" spans="1:2" x14ac:dyDescent="0.35">
      <c r="A462" s="91">
        <v>7540</v>
      </c>
      <c r="B462" s="94" t="s">
        <v>383</v>
      </c>
    </row>
    <row r="463" spans="1:2" x14ac:dyDescent="0.35">
      <c r="A463" s="91">
        <v>7550</v>
      </c>
      <c r="B463" s="94" t="s">
        <v>383</v>
      </c>
    </row>
    <row r="464" spans="1:2" x14ac:dyDescent="0.35">
      <c r="A464" s="91">
        <v>75601</v>
      </c>
      <c r="B464" s="94" t="s">
        <v>383</v>
      </c>
    </row>
    <row r="465" spans="1:2" x14ac:dyDescent="0.35">
      <c r="A465" s="91">
        <v>75602</v>
      </c>
      <c r="B465" s="94" t="s">
        <v>383</v>
      </c>
    </row>
    <row r="466" spans="1:2" x14ac:dyDescent="0.35">
      <c r="A466" s="91">
        <v>7570</v>
      </c>
      <c r="B466" s="94" t="s">
        <v>383</v>
      </c>
    </row>
    <row r="467" spans="1:2" x14ac:dyDescent="0.35">
      <c r="A467" s="91">
        <v>7580</v>
      </c>
      <c r="B467" s="94" t="s">
        <v>383</v>
      </c>
    </row>
    <row r="468" spans="1:2" x14ac:dyDescent="0.35">
      <c r="A468" s="91">
        <v>7590</v>
      </c>
      <c r="B468" s="94" t="s">
        <v>383</v>
      </c>
    </row>
    <row r="469" spans="1:2" x14ac:dyDescent="0.35">
      <c r="A469" s="91">
        <v>7610</v>
      </c>
      <c r="B469" s="94" t="s">
        <v>383</v>
      </c>
    </row>
    <row r="470" spans="1:2" x14ac:dyDescent="0.35">
      <c r="A470" s="91">
        <v>7620</v>
      </c>
      <c r="B470" s="94" t="s">
        <v>383</v>
      </c>
    </row>
    <row r="471" spans="1:2" x14ac:dyDescent="0.35">
      <c r="A471" s="91">
        <v>7910</v>
      </c>
      <c r="B471" s="94" t="s">
        <v>383</v>
      </c>
    </row>
    <row r="472" spans="1:2" x14ac:dyDescent="0.35">
      <c r="A472" s="91">
        <v>7920</v>
      </c>
      <c r="B472" s="94" t="s">
        <v>383</v>
      </c>
    </row>
    <row r="473" spans="1:2" x14ac:dyDescent="0.35">
      <c r="A473" s="91">
        <v>79901</v>
      </c>
      <c r="B473" s="94" t="s">
        <v>383</v>
      </c>
    </row>
    <row r="474" spans="1:2" x14ac:dyDescent="0.35">
      <c r="A474" s="91">
        <v>79902</v>
      </c>
      <c r="B474" s="94" t="s">
        <v>383</v>
      </c>
    </row>
    <row r="475" spans="1:2" x14ac:dyDescent="0.35">
      <c r="A475" s="91">
        <v>5110</v>
      </c>
      <c r="B475" s="94" t="s">
        <v>383</v>
      </c>
    </row>
    <row r="476" spans="1:2" x14ac:dyDescent="0.35">
      <c r="A476" s="91">
        <v>5120</v>
      </c>
      <c r="B476" s="94" t="s">
        <v>383</v>
      </c>
    </row>
    <row r="477" spans="1:2" x14ac:dyDescent="0.35">
      <c r="A477" s="91">
        <v>5130</v>
      </c>
      <c r="B477" s="94" t="s">
        <v>383</v>
      </c>
    </row>
    <row r="478" spans="1:2" x14ac:dyDescent="0.35">
      <c r="A478" s="91">
        <v>5140</v>
      </c>
      <c r="B478" s="94" t="s">
        <v>383</v>
      </c>
    </row>
    <row r="479" spans="1:2" x14ac:dyDescent="0.35">
      <c r="A479" s="91">
        <v>5150</v>
      </c>
      <c r="B479" s="94" t="s">
        <v>383</v>
      </c>
    </row>
    <row r="480" spans="1:2" x14ac:dyDescent="0.35">
      <c r="A480" s="91">
        <v>51901</v>
      </c>
      <c r="B480" s="94" t="s">
        <v>383</v>
      </c>
    </row>
    <row r="481" spans="1:2" x14ac:dyDescent="0.35">
      <c r="A481" s="91">
        <v>51902</v>
      </c>
      <c r="B481" s="94" t="s">
        <v>383</v>
      </c>
    </row>
    <row r="482" spans="1:2" x14ac:dyDescent="0.35">
      <c r="A482" s="91">
        <v>5210</v>
      </c>
      <c r="B482" s="94" t="s">
        <v>383</v>
      </c>
    </row>
    <row r="483" spans="1:2" x14ac:dyDescent="0.35">
      <c r="A483" s="91">
        <v>5220</v>
      </c>
      <c r="B483" s="94" t="s">
        <v>383</v>
      </c>
    </row>
    <row r="484" spans="1:2" x14ac:dyDescent="0.35">
      <c r="A484" s="91">
        <v>5230</v>
      </c>
      <c r="B484" s="94" t="s">
        <v>383</v>
      </c>
    </row>
    <row r="485" spans="1:2" x14ac:dyDescent="0.35">
      <c r="A485" s="91">
        <v>5290</v>
      </c>
      <c r="B485" s="94" t="s">
        <v>383</v>
      </c>
    </row>
    <row r="486" spans="1:2" x14ac:dyDescent="0.35">
      <c r="A486" s="91">
        <v>5310</v>
      </c>
      <c r="B486" s="94" t="s">
        <v>383</v>
      </c>
    </row>
    <row r="487" spans="1:2" x14ac:dyDescent="0.35">
      <c r="A487" s="91">
        <v>5320</v>
      </c>
      <c r="B487" s="94" t="s">
        <v>383</v>
      </c>
    </row>
    <row r="488" spans="1:2" x14ac:dyDescent="0.35">
      <c r="A488" s="91">
        <v>54101</v>
      </c>
      <c r="B488" s="94" t="s">
        <v>383</v>
      </c>
    </row>
    <row r="489" spans="1:2" x14ac:dyDescent="0.35">
      <c r="A489" s="91">
        <v>54102</v>
      </c>
      <c r="B489" s="94" t="s">
        <v>383</v>
      </c>
    </row>
    <row r="490" spans="1:2" x14ac:dyDescent="0.35">
      <c r="A490" s="91">
        <v>54103</v>
      </c>
      <c r="B490" s="94" t="s">
        <v>383</v>
      </c>
    </row>
    <row r="491" spans="1:2" x14ac:dyDescent="0.35">
      <c r="A491" s="91">
        <v>54104</v>
      </c>
      <c r="B491" s="94" t="s">
        <v>383</v>
      </c>
    </row>
    <row r="492" spans="1:2" x14ac:dyDescent="0.35">
      <c r="A492" s="91">
        <v>54105</v>
      </c>
      <c r="B492" s="94" t="s">
        <v>383</v>
      </c>
    </row>
    <row r="493" spans="1:2" x14ac:dyDescent="0.35">
      <c r="A493" s="91">
        <v>5420</v>
      </c>
      <c r="B493" s="94" t="s">
        <v>383</v>
      </c>
    </row>
    <row r="494" spans="1:2" x14ac:dyDescent="0.35">
      <c r="A494" s="91">
        <v>54301</v>
      </c>
      <c r="B494" s="94" t="s">
        <v>383</v>
      </c>
    </row>
    <row r="495" spans="1:2" x14ac:dyDescent="0.35">
      <c r="A495" s="91">
        <v>54302</v>
      </c>
      <c r="B495" s="94" t="s">
        <v>383</v>
      </c>
    </row>
    <row r="496" spans="1:2" x14ac:dyDescent="0.35">
      <c r="A496" s="91">
        <v>54303</v>
      </c>
      <c r="B496" s="94" t="s">
        <v>383</v>
      </c>
    </row>
    <row r="497" spans="1:2" x14ac:dyDescent="0.35">
      <c r="A497" s="91">
        <v>5440</v>
      </c>
      <c r="B497" s="94" t="s">
        <v>383</v>
      </c>
    </row>
    <row r="498" spans="1:2" x14ac:dyDescent="0.35">
      <c r="A498" s="91">
        <v>54501</v>
      </c>
      <c r="B498" s="94" t="s">
        <v>383</v>
      </c>
    </row>
    <row r="499" spans="1:2" x14ac:dyDescent="0.35">
      <c r="A499" s="91">
        <v>54502</v>
      </c>
      <c r="B499" s="94" t="s">
        <v>383</v>
      </c>
    </row>
    <row r="500" spans="1:2" x14ac:dyDescent="0.35">
      <c r="A500" s="91">
        <v>54503</v>
      </c>
      <c r="B500" s="94" t="s">
        <v>383</v>
      </c>
    </row>
    <row r="501" spans="1:2" x14ac:dyDescent="0.35">
      <c r="A501" s="91">
        <v>5490</v>
      </c>
      <c r="B501" s="94" t="s">
        <v>383</v>
      </c>
    </row>
    <row r="502" spans="1:2" x14ac:dyDescent="0.35">
      <c r="A502" s="91">
        <v>55101</v>
      </c>
      <c r="B502" s="94" t="s">
        <v>383</v>
      </c>
    </row>
    <row r="503" spans="1:2" x14ac:dyDescent="0.35">
      <c r="A503" s="91">
        <v>55102</v>
      </c>
      <c r="B503" s="94" t="s">
        <v>383</v>
      </c>
    </row>
    <row r="504" spans="1:2" x14ac:dyDescent="0.35">
      <c r="A504" s="91">
        <v>5610</v>
      </c>
      <c r="B504" s="94" t="s">
        <v>383</v>
      </c>
    </row>
    <row r="505" spans="1:2" x14ac:dyDescent="0.35">
      <c r="A505" s="91">
        <v>5620</v>
      </c>
      <c r="B505" s="94" t="s">
        <v>383</v>
      </c>
    </row>
    <row r="506" spans="1:2" x14ac:dyDescent="0.35">
      <c r="A506" s="91">
        <v>5630</v>
      </c>
      <c r="B506" s="94" t="s">
        <v>383</v>
      </c>
    </row>
    <row r="507" spans="1:2" x14ac:dyDescent="0.35">
      <c r="A507" s="91">
        <v>5640</v>
      </c>
      <c r="B507" s="94" t="s">
        <v>383</v>
      </c>
    </row>
    <row r="508" spans="1:2" x14ac:dyDescent="0.35">
      <c r="A508" s="91">
        <v>5650</v>
      </c>
      <c r="B508" s="94" t="s">
        <v>383</v>
      </c>
    </row>
    <row r="509" spans="1:2" x14ac:dyDescent="0.35">
      <c r="A509" s="91">
        <v>5660</v>
      </c>
      <c r="B509" s="94" t="s">
        <v>383</v>
      </c>
    </row>
    <row r="510" spans="1:2" x14ac:dyDescent="0.35">
      <c r="A510" s="91">
        <v>5670</v>
      </c>
      <c r="B510" s="94" t="s">
        <v>383</v>
      </c>
    </row>
    <row r="511" spans="1:2" x14ac:dyDescent="0.35">
      <c r="A511" s="91">
        <v>56901</v>
      </c>
      <c r="B511" s="94" t="s">
        <v>383</v>
      </c>
    </row>
    <row r="512" spans="1:2" x14ac:dyDescent="0.35">
      <c r="A512" s="91">
        <v>56902</v>
      </c>
      <c r="B512" s="94" t="s">
        <v>383</v>
      </c>
    </row>
    <row r="513" spans="1:2" x14ac:dyDescent="0.35">
      <c r="A513" s="91">
        <v>5710</v>
      </c>
      <c r="B513" s="94" t="s">
        <v>383</v>
      </c>
    </row>
    <row r="514" spans="1:2" x14ac:dyDescent="0.35">
      <c r="A514" s="91">
        <v>5720</v>
      </c>
      <c r="B514" s="94" t="s">
        <v>383</v>
      </c>
    </row>
    <row r="515" spans="1:2" x14ac:dyDescent="0.35">
      <c r="A515" s="91">
        <v>5730</v>
      </c>
      <c r="B515" s="94" t="s">
        <v>383</v>
      </c>
    </row>
    <row r="516" spans="1:2" x14ac:dyDescent="0.35">
      <c r="A516" s="91">
        <v>5740</v>
      </c>
      <c r="B516" s="94" t="s">
        <v>383</v>
      </c>
    </row>
    <row r="517" spans="1:2" x14ac:dyDescent="0.35">
      <c r="A517" s="91">
        <v>5750</v>
      </c>
      <c r="B517" s="94" t="s">
        <v>383</v>
      </c>
    </row>
    <row r="518" spans="1:2" x14ac:dyDescent="0.35">
      <c r="A518" s="91">
        <v>5760</v>
      </c>
      <c r="B518" s="94" t="s">
        <v>383</v>
      </c>
    </row>
    <row r="519" spans="1:2" x14ac:dyDescent="0.35">
      <c r="A519" s="91">
        <v>5770</v>
      </c>
      <c r="B519" s="94" t="s">
        <v>383</v>
      </c>
    </row>
    <row r="520" spans="1:2" x14ac:dyDescent="0.35">
      <c r="A520" s="91">
        <v>5780</v>
      </c>
      <c r="B520" s="94" t="s">
        <v>383</v>
      </c>
    </row>
    <row r="521" spans="1:2" x14ac:dyDescent="0.35">
      <c r="A521" s="91">
        <v>5790</v>
      </c>
      <c r="B521" s="94" t="s">
        <v>383</v>
      </c>
    </row>
    <row r="522" spans="1:2" x14ac:dyDescent="0.35">
      <c r="A522" s="91">
        <v>5810</v>
      </c>
      <c r="B522" s="94" t="s">
        <v>383</v>
      </c>
    </row>
    <row r="523" spans="1:2" x14ac:dyDescent="0.35">
      <c r="A523" s="91">
        <v>5820</v>
      </c>
      <c r="B523" s="94" t="s">
        <v>383</v>
      </c>
    </row>
    <row r="524" spans="1:2" x14ac:dyDescent="0.35">
      <c r="A524" s="91">
        <v>5830</v>
      </c>
      <c r="B524" s="94" t="s">
        <v>383</v>
      </c>
    </row>
    <row r="525" spans="1:2" x14ac:dyDescent="0.35">
      <c r="A525" s="91">
        <v>58901</v>
      </c>
      <c r="B525" s="94" t="s">
        <v>383</v>
      </c>
    </row>
    <row r="526" spans="1:2" x14ac:dyDescent="0.35">
      <c r="A526" s="91">
        <v>58902</v>
      </c>
      <c r="B526" s="94" t="s">
        <v>383</v>
      </c>
    </row>
    <row r="527" spans="1:2" x14ac:dyDescent="0.35">
      <c r="A527" s="91">
        <v>58903</v>
      </c>
      <c r="B527" s="94" t="s">
        <v>383</v>
      </c>
    </row>
    <row r="528" spans="1:2" x14ac:dyDescent="0.35">
      <c r="A528" s="91">
        <v>58904</v>
      </c>
      <c r="B528" s="94" t="s">
        <v>383</v>
      </c>
    </row>
    <row r="529" spans="1:2" x14ac:dyDescent="0.35">
      <c r="A529" s="91">
        <v>5910</v>
      </c>
      <c r="B529" s="94" t="s">
        <v>383</v>
      </c>
    </row>
    <row r="530" spans="1:2" x14ac:dyDescent="0.35">
      <c r="A530" s="91">
        <v>5920</v>
      </c>
      <c r="B530" s="94" t="s">
        <v>383</v>
      </c>
    </row>
    <row r="531" spans="1:2" x14ac:dyDescent="0.35">
      <c r="A531" s="91">
        <v>5930</v>
      </c>
      <c r="B531" s="94" t="s">
        <v>383</v>
      </c>
    </row>
    <row r="532" spans="1:2" x14ac:dyDescent="0.35">
      <c r="A532" s="91">
        <v>5940</v>
      </c>
      <c r="B532" s="94" t="s">
        <v>383</v>
      </c>
    </row>
    <row r="533" spans="1:2" x14ac:dyDescent="0.35">
      <c r="A533" s="91">
        <v>5950</v>
      </c>
      <c r="B533" s="94" t="s">
        <v>383</v>
      </c>
    </row>
    <row r="534" spans="1:2" x14ac:dyDescent="0.35">
      <c r="A534" s="91">
        <v>5960</v>
      </c>
      <c r="B534" s="94" t="s">
        <v>383</v>
      </c>
    </row>
    <row r="535" spans="1:2" x14ac:dyDescent="0.35">
      <c r="A535" s="91">
        <v>5970</v>
      </c>
      <c r="B535" s="94" t="s">
        <v>383</v>
      </c>
    </row>
    <row r="536" spans="1:2" x14ac:dyDescent="0.35">
      <c r="A536" s="91">
        <v>5980</v>
      </c>
      <c r="B536" s="94" t="s">
        <v>383</v>
      </c>
    </row>
    <row r="537" spans="1:2" x14ac:dyDescent="0.35">
      <c r="A537" s="91">
        <v>5990</v>
      </c>
      <c r="B537" s="94" t="s">
        <v>383</v>
      </c>
    </row>
    <row r="538" spans="1:2" x14ac:dyDescent="0.35">
      <c r="A538" s="91">
        <v>6110</v>
      </c>
      <c r="B538" s="94" t="s">
        <v>383</v>
      </c>
    </row>
    <row r="539" spans="1:2" x14ac:dyDescent="0.35">
      <c r="A539" s="91">
        <v>6120</v>
      </c>
      <c r="B539" s="94" t="s">
        <v>383</v>
      </c>
    </row>
    <row r="540" spans="1:2" x14ac:dyDescent="0.35">
      <c r="A540" s="91">
        <v>6130</v>
      </c>
      <c r="B540" s="94" t="s">
        <v>383</v>
      </c>
    </row>
    <row r="541" spans="1:2" x14ac:dyDescent="0.35">
      <c r="A541" s="91">
        <v>6140</v>
      </c>
      <c r="B541" s="94" t="s">
        <v>383</v>
      </c>
    </row>
    <row r="542" spans="1:2" x14ac:dyDescent="0.35">
      <c r="A542" s="91">
        <v>6150</v>
      </c>
      <c r="B542" s="94" t="s">
        <v>383</v>
      </c>
    </row>
    <row r="543" spans="1:2" x14ac:dyDescent="0.35">
      <c r="A543" s="91">
        <v>6160</v>
      </c>
      <c r="B543" s="94" t="s">
        <v>383</v>
      </c>
    </row>
    <row r="544" spans="1:2" x14ac:dyDescent="0.35">
      <c r="A544" s="91">
        <v>6170</v>
      </c>
      <c r="B544" s="94" t="s">
        <v>383</v>
      </c>
    </row>
    <row r="545" spans="1:2" x14ac:dyDescent="0.35">
      <c r="A545" s="91">
        <v>6190</v>
      </c>
      <c r="B545" s="94" t="s">
        <v>383</v>
      </c>
    </row>
    <row r="546" spans="1:2" x14ac:dyDescent="0.35">
      <c r="A546" s="91">
        <v>62101</v>
      </c>
      <c r="B546" s="94" t="s">
        <v>383</v>
      </c>
    </row>
    <row r="547" spans="1:2" x14ac:dyDescent="0.35">
      <c r="A547" s="91">
        <v>62102</v>
      </c>
      <c r="B547" s="94" t="s">
        <v>383</v>
      </c>
    </row>
    <row r="548" spans="1:2" x14ac:dyDescent="0.35">
      <c r="A548" s="91">
        <v>62201</v>
      </c>
      <c r="B548" s="94" t="s">
        <v>383</v>
      </c>
    </row>
    <row r="549" spans="1:2" x14ac:dyDescent="0.35">
      <c r="A549" s="91">
        <v>62202</v>
      </c>
      <c r="B549" s="94" t="s">
        <v>383</v>
      </c>
    </row>
    <row r="550" spans="1:2" x14ac:dyDescent="0.35">
      <c r="A550" s="91">
        <v>62301</v>
      </c>
      <c r="B550" s="94" t="s">
        <v>383</v>
      </c>
    </row>
    <row r="551" spans="1:2" x14ac:dyDescent="0.35">
      <c r="A551" s="91">
        <v>62302</v>
      </c>
      <c r="B551" s="94" t="s">
        <v>383</v>
      </c>
    </row>
    <row r="552" spans="1:2" x14ac:dyDescent="0.35">
      <c r="A552" s="91">
        <v>62401</v>
      </c>
      <c r="B552" s="94" t="s">
        <v>383</v>
      </c>
    </row>
    <row r="553" spans="1:2" x14ac:dyDescent="0.35">
      <c r="A553" s="91">
        <v>62402</v>
      </c>
      <c r="B553" s="94" t="s">
        <v>383</v>
      </c>
    </row>
    <row r="554" spans="1:2" x14ac:dyDescent="0.35">
      <c r="A554" s="91">
        <v>62403</v>
      </c>
      <c r="B554" s="94" t="s">
        <v>383</v>
      </c>
    </row>
    <row r="555" spans="1:2" x14ac:dyDescent="0.35">
      <c r="A555" s="91">
        <v>62501</v>
      </c>
      <c r="B555" s="94" t="s">
        <v>383</v>
      </c>
    </row>
    <row r="556" spans="1:2" x14ac:dyDescent="0.35">
      <c r="A556" s="91">
        <v>62502</v>
      </c>
      <c r="B556" s="94" t="s">
        <v>383</v>
      </c>
    </row>
    <row r="557" spans="1:2" x14ac:dyDescent="0.35">
      <c r="A557" s="91">
        <v>62601</v>
      </c>
      <c r="B557" s="94" t="s">
        <v>383</v>
      </c>
    </row>
    <row r="558" spans="1:2" x14ac:dyDescent="0.35">
      <c r="A558" s="91">
        <v>62602</v>
      </c>
      <c r="B558" s="94" t="s">
        <v>383</v>
      </c>
    </row>
    <row r="559" spans="1:2" x14ac:dyDescent="0.35">
      <c r="A559" s="91">
        <v>6270</v>
      </c>
      <c r="B559" s="94" t="s">
        <v>383</v>
      </c>
    </row>
    <row r="560" spans="1:2" x14ac:dyDescent="0.35">
      <c r="A560" s="91">
        <v>62901</v>
      </c>
      <c r="B560" s="94" t="s">
        <v>383</v>
      </c>
    </row>
    <row r="561" spans="1:2" x14ac:dyDescent="0.35">
      <c r="A561" s="91">
        <v>62902</v>
      </c>
      <c r="B561" s="94" t="s">
        <v>383</v>
      </c>
    </row>
    <row r="562" spans="1:2" x14ac:dyDescent="0.35">
      <c r="A562" s="91">
        <v>62903</v>
      </c>
      <c r="B562" s="94" t="s">
        <v>383</v>
      </c>
    </row>
    <row r="563" spans="1:2" x14ac:dyDescent="0.35">
      <c r="A563" s="91">
        <v>62904</v>
      </c>
      <c r="B563" s="94" t="s">
        <v>383</v>
      </c>
    </row>
    <row r="564" spans="1:2" x14ac:dyDescent="0.35">
      <c r="A564" s="91">
        <v>62905</v>
      </c>
      <c r="B564" s="94" t="s">
        <v>383</v>
      </c>
    </row>
    <row r="565" spans="1:2" x14ac:dyDescent="0.35">
      <c r="A565" s="91">
        <v>6310</v>
      </c>
      <c r="B565" s="94" t="s">
        <v>383</v>
      </c>
    </row>
    <row r="566" spans="1:2" x14ac:dyDescent="0.35">
      <c r="A566" s="91">
        <v>6320</v>
      </c>
      <c r="B566" s="94" t="s">
        <v>383</v>
      </c>
    </row>
    <row r="567" spans="1:2" x14ac:dyDescent="0.35">
      <c r="A567" s="92">
        <v>9910</v>
      </c>
      <c r="B567" s="95" t="s">
        <v>383</v>
      </c>
    </row>
  </sheetData>
  <sheetProtection algorithmName="SHA-512" hashValue="GY986L9bSd3SoUUPW9sf7vAnw5gMmxZiz3m1yr96YGKlqFc+oaETDLEjtlM27XNvo7TxQ2IWMLCDqoJbH7H3BQ==" saltValue="WlM+55s01hLm0h7N1t3NLw==" spinCount="100000" sheet="1" objects="1" scenarios="1"/>
  <autoFilter ref="A4:E69"/>
  <mergeCells count="8">
    <mergeCell ref="D109:E109"/>
    <mergeCell ref="D120:E120"/>
    <mergeCell ref="F3:K3"/>
    <mergeCell ref="M3:R3"/>
    <mergeCell ref="A73:B73"/>
    <mergeCell ref="D73:E73"/>
    <mergeCell ref="D87:E87"/>
    <mergeCell ref="D101:E10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942"/>
  <sheetViews>
    <sheetView showGridLines="0" zoomScaleNormal="100" zoomScaleSheetLayoutView="100" workbookViewId="0">
      <selection activeCell="G27" sqref="G27"/>
    </sheetView>
  </sheetViews>
  <sheetFormatPr baseColWidth="10" defaultRowHeight="15" x14ac:dyDescent="0.25"/>
  <cols>
    <col min="1" max="1" width="4.5703125" style="145" customWidth="1"/>
    <col min="2" max="3" width="7.7109375" style="125" customWidth="1"/>
    <col min="4" max="4" width="13.42578125" style="125" bestFit="1" customWidth="1"/>
    <col min="5" max="5" width="8" style="125" customWidth="1"/>
    <col min="6" max="6" width="12.140625" style="132" customWidth="1"/>
    <col min="7" max="7" width="33.5703125" style="125" customWidth="1"/>
    <col min="8" max="8" width="8.85546875" style="125" customWidth="1"/>
    <col min="9" max="9" width="48.7109375" style="3" customWidth="1"/>
    <col min="10" max="10" width="11.85546875" style="3" bestFit="1" customWidth="1"/>
    <col min="11" max="11" width="56.28515625" style="3" customWidth="1"/>
    <col min="12" max="12" width="10.85546875" style="3" customWidth="1"/>
    <col min="13" max="13" width="12.28515625" style="3" bestFit="1" customWidth="1"/>
    <col min="14" max="14" width="9" style="3" bestFit="1" customWidth="1"/>
    <col min="15" max="15" width="13.28515625" style="3" bestFit="1" customWidth="1"/>
    <col min="16" max="16" width="16.42578125" style="3" bestFit="1" customWidth="1"/>
    <col min="17" max="17" width="3.140625" style="3" customWidth="1"/>
    <col min="18" max="16384" width="11.42578125" style="3"/>
  </cols>
  <sheetData>
    <row r="2" spans="2:8" x14ac:dyDescent="0.25">
      <c r="B2" s="204" t="s">
        <v>1715</v>
      </c>
    </row>
    <row r="3" spans="2:8" x14ac:dyDescent="0.25">
      <c r="C3" s="200"/>
    </row>
    <row r="4" spans="2:8" x14ac:dyDescent="0.25">
      <c r="B4" s="200" t="s">
        <v>1465</v>
      </c>
    </row>
    <row r="5" spans="2:8" x14ac:dyDescent="0.25">
      <c r="B5" s="125">
        <v>1</v>
      </c>
      <c r="C5" s="349" t="s">
        <v>1564</v>
      </c>
      <c r="D5" s="349"/>
      <c r="E5" s="349"/>
      <c r="F5" s="349"/>
    </row>
    <row r="6" spans="2:8" x14ac:dyDescent="0.25">
      <c r="B6" s="125">
        <v>2</v>
      </c>
      <c r="C6" s="349" t="s">
        <v>1337</v>
      </c>
      <c r="D6" s="349"/>
      <c r="E6" s="349"/>
      <c r="F6" s="349"/>
    </row>
    <row r="7" spans="2:8" x14ac:dyDescent="0.25">
      <c r="B7" s="125">
        <v>3</v>
      </c>
      <c r="C7" s="342" t="s">
        <v>1572</v>
      </c>
      <c r="D7" s="342"/>
      <c r="E7" s="342"/>
      <c r="F7" s="342"/>
    </row>
    <row r="8" spans="2:8" x14ac:dyDescent="0.25">
      <c r="B8" s="125">
        <v>4</v>
      </c>
      <c r="C8" s="342" t="s">
        <v>1357</v>
      </c>
      <c r="D8" s="342"/>
      <c r="E8" s="342"/>
      <c r="F8" s="342"/>
    </row>
    <row r="9" spans="2:8" x14ac:dyDescent="0.25">
      <c r="B9" s="125">
        <v>5</v>
      </c>
      <c r="C9" s="342" t="s">
        <v>137</v>
      </c>
      <c r="D9" s="342"/>
      <c r="E9" s="342"/>
      <c r="F9" s="342"/>
    </row>
    <row r="10" spans="2:8" x14ac:dyDescent="0.25">
      <c r="B10" s="200">
        <v>6</v>
      </c>
      <c r="C10" s="342" t="s">
        <v>1362</v>
      </c>
      <c r="D10" s="342"/>
      <c r="E10" s="342"/>
      <c r="F10" s="342"/>
    </row>
    <row r="11" spans="2:8" x14ac:dyDescent="0.25">
      <c r="B11" s="200">
        <v>7</v>
      </c>
      <c r="C11" s="342" t="s">
        <v>1466</v>
      </c>
      <c r="D11" s="342"/>
      <c r="E11" s="342"/>
      <c r="F11" s="342"/>
    </row>
    <row r="13" spans="2:8" s="145" customFormat="1" ht="14.25" customHeight="1" x14ac:dyDescent="0.25">
      <c r="B13" s="200"/>
      <c r="C13" s="200"/>
      <c r="D13" s="200"/>
      <c r="E13" s="200"/>
      <c r="F13" s="199"/>
      <c r="G13" s="200"/>
      <c r="H13" s="200"/>
    </row>
    <row r="14" spans="2:8" s="145" customFormat="1" ht="14.25" customHeight="1" x14ac:dyDescent="0.25">
      <c r="B14" s="200"/>
      <c r="C14" s="200"/>
      <c r="D14" s="200"/>
      <c r="E14" s="200"/>
      <c r="F14" s="199"/>
      <c r="G14" s="200"/>
      <c r="H14" s="200"/>
    </row>
    <row r="15" spans="2:8" s="145" customFormat="1" ht="14.25" customHeight="1" x14ac:dyDescent="0.25">
      <c r="B15" s="200"/>
      <c r="C15" s="200"/>
      <c r="D15" s="200"/>
      <c r="E15" s="200"/>
      <c r="F15" s="199"/>
      <c r="G15" s="200"/>
      <c r="H15" s="200"/>
    </row>
    <row r="16" spans="2:8" s="145" customFormat="1" ht="14.25" customHeight="1" x14ac:dyDescent="0.25">
      <c r="B16" s="200"/>
      <c r="C16" s="200"/>
      <c r="D16" s="200"/>
      <c r="E16" s="200"/>
      <c r="F16" s="199"/>
      <c r="G16" s="200"/>
      <c r="H16" s="200"/>
    </row>
    <row r="17" spans="2:8" s="145" customFormat="1" ht="14.25" customHeight="1" x14ac:dyDescent="0.25">
      <c r="B17" s="200"/>
      <c r="C17" s="200"/>
      <c r="D17" s="200"/>
      <c r="E17" s="200"/>
      <c r="F17" s="199"/>
      <c r="G17" s="200"/>
      <c r="H17" s="200"/>
    </row>
    <row r="18" spans="2:8" s="145" customFormat="1" ht="14.25" customHeight="1" x14ac:dyDescent="0.25">
      <c r="B18" s="200"/>
      <c r="C18" s="200"/>
      <c r="D18" s="200"/>
      <c r="E18" s="200"/>
      <c r="F18" s="199"/>
      <c r="G18" s="200"/>
      <c r="H18" s="200"/>
    </row>
    <row r="19" spans="2:8" s="145" customFormat="1" ht="14.25" customHeight="1" x14ac:dyDescent="0.25">
      <c r="B19" s="200"/>
      <c r="C19" s="200"/>
      <c r="D19" s="200"/>
      <c r="E19" s="200"/>
      <c r="F19" s="199"/>
      <c r="G19" s="200"/>
      <c r="H19" s="200"/>
    </row>
    <row r="20" spans="2:8" s="145" customFormat="1" ht="14.25" customHeight="1" x14ac:dyDescent="0.25">
      <c r="B20" s="200"/>
      <c r="C20" s="200"/>
      <c r="D20" s="200"/>
      <c r="E20" s="200"/>
      <c r="F20" s="199"/>
      <c r="G20" s="200"/>
      <c r="H20" s="200"/>
    </row>
    <row r="21" spans="2:8" s="145" customFormat="1" ht="14.25" customHeight="1" x14ac:dyDescent="0.25">
      <c r="B21" s="200"/>
      <c r="C21" s="200"/>
      <c r="D21" s="200"/>
      <c r="E21" s="200"/>
      <c r="F21" s="199"/>
      <c r="G21" s="200"/>
      <c r="H21" s="200"/>
    </row>
    <row r="22" spans="2:8" s="145" customFormat="1" ht="14.25" customHeight="1" x14ac:dyDescent="0.25">
      <c r="B22" s="200"/>
      <c r="C22" s="200"/>
      <c r="D22" s="200"/>
      <c r="E22" s="200"/>
      <c r="F22" s="199"/>
      <c r="G22" s="200"/>
      <c r="H22" s="200"/>
    </row>
    <row r="23" spans="2:8" s="145" customFormat="1" ht="14.25" customHeight="1" x14ac:dyDescent="0.25">
      <c r="B23" s="200"/>
      <c r="C23" s="200"/>
      <c r="D23" s="200"/>
      <c r="E23" s="200"/>
      <c r="F23" s="199"/>
      <c r="G23" s="200"/>
      <c r="H23" s="200"/>
    </row>
    <row r="24" spans="2:8" s="145" customFormat="1" ht="14.25" customHeight="1" x14ac:dyDescent="0.25">
      <c r="B24" s="200"/>
      <c r="C24" s="200"/>
      <c r="D24" s="200"/>
      <c r="E24" s="200"/>
      <c r="F24" s="199"/>
      <c r="G24" s="200"/>
      <c r="H24" s="200"/>
    </row>
    <row r="25" spans="2:8" s="145" customFormat="1" ht="14.25" customHeight="1" x14ac:dyDescent="0.25">
      <c r="B25" s="200"/>
      <c r="C25" s="200"/>
      <c r="D25" s="200"/>
      <c r="E25" s="200"/>
      <c r="F25" s="199"/>
      <c r="G25" s="200"/>
      <c r="H25" s="200"/>
    </row>
    <row r="26" spans="2:8" s="145" customFormat="1" ht="14.25" customHeight="1" x14ac:dyDescent="0.25">
      <c r="B26" s="200"/>
      <c r="C26" s="200"/>
      <c r="D26" s="200"/>
      <c r="E26" s="200"/>
      <c r="F26" s="199"/>
      <c r="G26" s="200"/>
      <c r="H26" s="200"/>
    </row>
    <row r="27" spans="2:8" s="145" customFormat="1" ht="14.25" customHeight="1" x14ac:dyDescent="0.25">
      <c r="B27" s="200"/>
      <c r="C27" s="200"/>
      <c r="D27" s="200"/>
      <c r="E27" s="200"/>
      <c r="F27" s="199"/>
      <c r="G27" s="200"/>
      <c r="H27" s="200"/>
    </row>
    <row r="28" spans="2:8" s="145" customFormat="1" ht="14.25" customHeight="1" x14ac:dyDescent="0.25">
      <c r="B28" s="200"/>
      <c r="C28" s="200"/>
      <c r="D28" s="200"/>
      <c r="E28" s="200"/>
      <c r="F28" s="199"/>
      <c r="G28" s="200"/>
      <c r="H28" s="200"/>
    </row>
    <row r="29" spans="2:8" s="145" customFormat="1" ht="14.25" customHeight="1" x14ac:dyDescent="0.25">
      <c r="B29" s="200"/>
      <c r="C29" s="200"/>
      <c r="D29" s="200"/>
      <c r="E29" s="200"/>
      <c r="H29" s="200"/>
    </row>
    <row r="30" spans="2:8" s="145" customFormat="1" ht="14.25" customHeight="1" x14ac:dyDescent="0.25">
      <c r="B30" s="200"/>
      <c r="C30" s="200"/>
      <c r="D30" s="200"/>
      <c r="E30" s="200"/>
      <c r="H30" s="200"/>
    </row>
    <row r="31" spans="2:8" s="145" customFormat="1" ht="14.25" customHeight="1" x14ac:dyDescent="0.25">
      <c r="B31" s="200"/>
      <c r="C31" s="200"/>
      <c r="D31" s="200"/>
      <c r="E31" s="200"/>
      <c r="H31" s="200"/>
    </row>
    <row r="32" spans="2:8" s="145" customFormat="1" ht="14.25" customHeight="1" x14ac:dyDescent="0.25">
      <c r="B32" s="200"/>
      <c r="C32" s="200"/>
      <c r="D32" s="200"/>
      <c r="E32" s="200"/>
      <c r="H32" s="200"/>
    </row>
    <row r="33" spans="2:16" s="145" customFormat="1" ht="14.25" customHeight="1" x14ac:dyDescent="0.25">
      <c r="B33" s="200"/>
      <c r="C33" s="200"/>
      <c r="D33" s="200"/>
      <c r="E33" s="200"/>
      <c r="H33" s="200"/>
    </row>
    <row r="34" spans="2:16" s="145" customFormat="1" ht="14.25" customHeight="1" x14ac:dyDescent="0.25">
      <c r="B34" s="200"/>
      <c r="C34" s="200"/>
      <c r="D34" s="200"/>
      <c r="E34" s="200"/>
      <c r="H34" s="200"/>
    </row>
    <row r="35" spans="2:16" s="145" customFormat="1" ht="14.25" customHeight="1" x14ac:dyDescent="0.25">
      <c r="B35" s="200"/>
      <c r="C35" s="200"/>
      <c r="D35" s="200"/>
      <c r="E35" s="200"/>
      <c r="H35" s="200"/>
    </row>
    <row r="36" spans="2:16" s="145" customFormat="1" ht="14.25" customHeight="1" x14ac:dyDescent="0.25">
      <c r="B36" s="200"/>
      <c r="C36" s="200"/>
      <c r="D36" s="200"/>
      <c r="E36" s="200"/>
      <c r="H36" s="200"/>
    </row>
    <row r="37" spans="2:16" s="145" customFormat="1" ht="14.25" customHeight="1" x14ac:dyDescent="0.25">
      <c r="B37" s="200"/>
      <c r="C37" s="200"/>
      <c r="D37" s="200"/>
      <c r="E37" s="200"/>
      <c r="H37" s="200"/>
    </row>
    <row r="38" spans="2:16" s="145" customFormat="1" ht="14.25" customHeight="1" x14ac:dyDescent="0.25">
      <c r="B38" s="200"/>
      <c r="C38" s="200"/>
      <c r="D38" s="200"/>
      <c r="E38" s="200"/>
      <c r="H38" s="200"/>
    </row>
    <row r="39" spans="2:16" s="145" customFormat="1" ht="14.25" customHeight="1" x14ac:dyDescent="0.25">
      <c r="B39" s="200"/>
      <c r="C39" s="200"/>
      <c r="D39" s="200"/>
      <c r="E39" s="200"/>
      <c r="H39" s="200"/>
    </row>
    <row r="40" spans="2:16" s="145" customFormat="1" ht="14.25" customHeight="1" x14ac:dyDescent="0.25">
      <c r="B40" s="200"/>
      <c r="C40" s="200"/>
      <c r="D40" s="200"/>
      <c r="E40" s="200"/>
      <c r="H40" s="200"/>
    </row>
    <row r="41" spans="2:16" s="145" customFormat="1" ht="14.25" customHeight="1" x14ac:dyDescent="0.25">
      <c r="B41" s="257" t="s">
        <v>1565</v>
      </c>
      <c r="C41" s="200"/>
      <c r="D41" s="200"/>
      <c r="E41" s="200"/>
      <c r="F41" s="199"/>
      <c r="G41" s="200"/>
      <c r="H41" s="200"/>
    </row>
    <row r="42" spans="2:16" s="145" customFormat="1" ht="14.25" customHeight="1" x14ac:dyDescent="0.25">
      <c r="B42" s="200"/>
      <c r="C42" s="200"/>
      <c r="D42" s="200"/>
      <c r="E42" s="200"/>
      <c r="F42" s="199"/>
      <c r="G42" s="200"/>
      <c r="H42" s="200"/>
    </row>
    <row r="43" spans="2:16" s="145" customFormat="1" ht="14.25" customHeight="1" x14ac:dyDescent="0.25">
      <c r="B43" s="343" t="s">
        <v>1331</v>
      </c>
      <c r="C43" s="343"/>
      <c r="D43" s="343"/>
      <c r="E43" s="343"/>
      <c r="F43" s="248" t="s">
        <v>14</v>
      </c>
      <c r="G43" s="250" t="s">
        <v>1332</v>
      </c>
      <c r="H43" s="344" t="s">
        <v>51</v>
      </c>
      <c r="I43" s="345"/>
      <c r="J43" s="345"/>
      <c r="K43" s="345"/>
      <c r="L43" s="346"/>
      <c r="M43" s="198" t="s">
        <v>228</v>
      </c>
      <c r="N43" s="198" t="s">
        <v>229</v>
      </c>
      <c r="O43" s="198" t="s">
        <v>230</v>
      </c>
      <c r="P43" s="198" t="s">
        <v>231</v>
      </c>
    </row>
    <row r="44" spans="2:16" s="145" customFormat="1" ht="14.25" customHeight="1" x14ac:dyDescent="0.25">
      <c r="B44" s="347" t="s">
        <v>1563</v>
      </c>
      <c r="C44" s="347"/>
      <c r="D44" s="347"/>
      <c r="E44" s="347"/>
      <c r="F44" s="154">
        <v>65</v>
      </c>
      <c r="G44" s="180" t="s">
        <v>166</v>
      </c>
      <c r="H44" s="179" t="s">
        <v>1562</v>
      </c>
      <c r="I44" s="154"/>
      <c r="J44" s="154"/>
      <c r="K44" s="154"/>
      <c r="L44" s="154"/>
      <c r="M44" s="154" t="s">
        <v>380</v>
      </c>
      <c r="N44" s="154" t="s">
        <v>1338</v>
      </c>
      <c r="O44" s="154" t="s">
        <v>1339</v>
      </c>
      <c r="P44" s="154"/>
    </row>
    <row r="45" spans="2:16" s="145" customFormat="1" ht="14.25" customHeight="1" x14ac:dyDescent="0.25">
      <c r="B45" s="348"/>
      <c r="C45" s="348"/>
      <c r="D45" s="348"/>
      <c r="E45" s="348"/>
      <c r="F45" s="154">
        <v>70</v>
      </c>
      <c r="G45" s="180" t="s">
        <v>176</v>
      </c>
      <c r="H45" s="179" t="s">
        <v>47</v>
      </c>
      <c r="I45" s="154"/>
      <c r="J45" s="154"/>
      <c r="K45" s="154"/>
      <c r="L45" s="154"/>
      <c r="M45" s="154" t="s">
        <v>380</v>
      </c>
      <c r="N45" s="154" t="s">
        <v>1338</v>
      </c>
      <c r="O45" s="154" t="s">
        <v>1339</v>
      </c>
      <c r="P45" s="154"/>
    </row>
    <row r="46" spans="2:16" s="145" customFormat="1" ht="14.25" customHeight="1" x14ac:dyDescent="0.25">
      <c r="B46" s="348"/>
      <c r="C46" s="348"/>
      <c r="D46" s="348"/>
      <c r="E46" s="348"/>
      <c r="F46" s="154">
        <v>86</v>
      </c>
      <c r="G46" s="180" t="s">
        <v>180</v>
      </c>
      <c r="H46" s="179" t="s">
        <v>49</v>
      </c>
      <c r="I46" s="154"/>
      <c r="J46" s="154"/>
      <c r="K46" s="154"/>
      <c r="L46" s="154"/>
      <c r="M46" s="154" t="s">
        <v>380</v>
      </c>
      <c r="N46" s="154" t="s">
        <v>1338</v>
      </c>
      <c r="O46" s="154" t="s">
        <v>1339</v>
      </c>
      <c r="P46" s="154"/>
    </row>
    <row r="47" spans="2:16" s="145" customFormat="1" ht="14.25" customHeight="1" x14ac:dyDescent="0.25">
      <c r="B47" s="348"/>
      <c r="C47" s="348"/>
      <c r="D47" s="348"/>
      <c r="E47" s="348"/>
      <c r="F47" s="154">
        <v>74</v>
      </c>
      <c r="G47" s="180" t="s">
        <v>184</v>
      </c>
      <c r="H47" s="179" t="s">
        <v>53</v>
      </c>
      <c r="I47" s="154"/>
      <c r="J47" s="154"/>
      <c r="K47" s="154"/>
      <c r="L47" s="154"/>
      <c r="M47" s="154" t="s">
        <v>376</v>
      </c>
      <c r="N47" s="154" t="s">
        <v>1333</v>
      </c>
      <c r="O47" s="154"/>
      <c r="P47" s="154"/>
    </row>
    <row r="48" spans="2:16" s="145" customFormat="1" ht="14.25" customHeight="1" x14ac:dyDescent="0.25">
      <c r="B48" s="348"/>
      <c r="C48" s="348"/>
      <c r="D48" s="348"/>
      <c r="E48" s="348"/>
      <c r="F48" s="154">
        <v>77</v>
      </c>
      <c r="G48" s="180" t="s">
        <v>188</v>
      </c>
      <c r="H48" s="179" t="s">
        <v>56</v>
      </c>
      <c r="I48" s="154"/>
      <c r="J48" s="154"/>
      <c r="K48" s="154"/>
      <c r="L48" s="154"/>
      <c r="M48" s="154" t="s">
        <v>377</v>
      </c>
      <c r="N48" s="154" t="s">
        <v>378</v>
      </c>
      <c r="O48" s="154"/>
      <c r="P48" s="154"/>
    </row>
    <row r="49" spans="2:16" s="145" customFormat="1" ht="14.25" customHeight="1" x14ac:dyDescent="0.25">
      <c r="B49" s="348"/>
      <c r="C49" s="348"/>
      <c r="D49" s="348"/>
      <c r="E49" s="348"/>
      <c r="F49" s="154">
        <v>80</v>
      </c>
      <c r="G49" s="180" t="s">
        <v>192</v>
      </c>
      <c r="H49" s="179" t="s">
        <v>59</v>
      </c>
      <c r="I49" s="154"/>
      <c r="J49" s="154"/>
      <c r="K49" s="154"/>
      <c r="L49" s="154"/>
      <c r="M49" s="154" t="s">
        <v>376</v>
      </c>
      <c r="N49" s="154" t="s">
        <v>1333</v>
      </c>
      <c r="O49" s="154"/>
      <c r="P49" s="154"/>
    </row>
    <row r="50" spans="2:16" s="145" customFormat="1" ht="14.25" customHeight="1" x14ac:dyDescent="0.25">
      <c r="B50" s="348"/>
      <c r="C50" s="348"/>
      <c r="D50" s="348"/>
      <c r="E50" s="348"/>
      <c r="F50" s="154">
        <v>83</v>
      </c>
      <c r="G50" s="180" t="s">
        <v>198</v>
      </c>
      <c r="H50" s="179" t="s">
        <v>62</v>
      </c>
      <c r="I50" s="154"/>
      <c r="J50" s="154"/>
      <c r="K50" s="154"/>
      <c r="L50" s="154"/>
      <c r="M50" s="154" t="s">
        <v>377</v>
      </c>
      <c r="N50" s="154" t="s">
        <v>378</v>
      </c>
      <c r="O50" s="154"/>
      <c r="P50" s="154"/>
    </row>
    <row r="51" spans="2:16" s="145" customFormat="1" ht="14.25" customHeight="1" x14ac:dyDescent="0.25">
      <c r="B51" s="348"/>
      <c r="C51" s="348"/>
      <c r="D51" s="348"/>
      <c r="E51" s="348"/>
      <c r="F51" s="154">
        <v>95</v>
      </c>
      <c r="G51" s="180">
        <v>316</v>
      </c>
      <c r="H51" s="179" t="s">
        <v>22</v>
      </c>
      <c r="I51" s="154"/>
      <c r="J51" s="154"/>
      <c r="K51" s="154"/>
      <c r="L51" s="154"/>
      <c r="M51" s="154" t="s">
        <v>1334</v>
      </c>
      <c r="N51" s="154" t="s">
        <v>1335</v>
      </c>
      <c r="O51" s="154"/>
      <c r="P51" s="154"/>
    </row>
    <row r="52" spans="2:16" s="145" customFormat="1" x14ac:dyDescent="0.25">
      <c r="B52" s="348"/>
      <c r="C52" s="348"/>
      <c r="D52" s="348"/>
      <c r="E52" s="348"/>
      <c r="F52" s="154">
        <v>92</v>
      </c>
      <c r="G52" s="180">
        <v>315</v>
      </c>
      <c r="H52" s="179" t="s">
        <v>19</v>
      </c>
      <c r="I52" s="154"/>
      <c r="J52" s="154"/>
      <c r="K52" s="154"/>
      <c r="L52" s="154"/>
      <c r="M52" s="154" t="s">
        <v>379</v>
      </c>
      <c r="N52" s="154" t="s">
        <v>1336</v>
      </c>
      <c r="O52" s="154"/>
      <c r="P52" s="154"/>
    </row>
    <row r="53" spans="2:16" s="145" customFormat="1" x14ac:dyDescent="0.25">
      <c r="B53" s="200"/>
      <c r="C53" s="200"/>
      <c r="D53" s="200"/>
      <c r="E53" s="200"/>
      <c r="F53" s="199"/>
      <c r="G53" s="200"/>
      <c r="H53" s="200"/>
    </row>
    <row r="54" spans="2:16" s="145" customFormat="1" x14ac:dyDescent="0.25">
      <c r="B54" s="200"/>
      <c r="C54" s="200"/>
      <c r="D54" s="200"/>
      <c r="E54" s="200"/>
      <c r="F54" s="199"/>
      <c r="G54" s="200"/>
      <c r="H54" s="200"/>
    </row>
    <row r="55" spans="2:16" s="145" customFormat="1" x14ac:dyDescent="0.25">
      <c r="B55" s="257" t="s">
        <v>1566</v>
      </c>
      <c r="C55" s="200"/>
      <c r="D55" s="200"/>
      <c r="E55" s="200"/>
      <c r="F55" s="199"/>
      <c r="G55" s="200"/>
      <c r="H55" s="200"/>
    </row>
    <row r="56" spans="2:16" s="145" customFormat="1" x14ac:dyDescent="0.25">
      <c r="B56" s="200"/>
      <c r="C56" s="200"/>
      <c r="D56" s="200"/>
      <c r="E56" s="200"/>
      <c r="F56" s="199"/>
      <c r="G56" s="200"/>
      <c r="H56" s="200"/>
    </row>
    <row r="57" spans="2:16" ht="30" x14ac:dyDescent="0.25">
      <c r="B57" s="258" t="s">
        <v>1086</v>
      </c>
      <c r="C57" s="258" t="s">
        <v>1087</v>
      </c>
      <c r="D57" s="259" t="s">
        <v>1558</v>
      </c>
      <c r="E57" s="259" t="s">
        <v>218</v>
      </c>
      <c r="F57" s="158" t="s">
        <v>219</v>
      </c>
      <c r="G57" s="159" t="s">
        <v>220</v>
      </c>
      <c r="H57" s="260" t="s">
        <v>221</v>
      </c>
      <c r="I57" s="160" t="s">
        <v>222</v>
      </c>
      <c r="J57" s="159" t="s">
        <v>223</v>
      </c>
      <c r="K57" s="159" t="s">
        <v>224</v>
      </c>
      <c r="L57" s="161" t="s">
        <v>1088</v>
      </c>
      <c r="M57" s="158" t="s">
        <v>228</v>
      </c>
      <c r="N57" s="158" t="s">
        <v>229</v>
      </c>
      <c r="O57" s="158" t="s">
        <v>230</v>
      </c>
      <c r="P57" s="158" t="s">
        <v>231</v>
      </c>
    </row>
    <row r="58" spans="2:16" ht="15" customHeight="1" x14ac:dyDescent="0.25">
      <c r="B58" s="205">
        <v>1</v>
      </c>
      <c r="C58" s="205"/>
      <c r="D58" s="205"/>
      <c r="E58" s="206"/>
      <c r="F58" s="162"/>
      <c r="G58" s="162"/>
      <c r="H58" s="162"/>
      <c r="I58" s="162"/>
      <c r="J58" s="162"/>
      <c r="K58" s="162" t="s">
        <v>1089</v>
      </c>
      <c r="L58" s="162"/>
      <c r="M58" s="162"/>
      <c r="N58" s="162"/>
      <c r="O58" s="162"/>
      <c r="P58" s="162"/>
    </row>
    <row r="59" spans="2:16" x14ac:dyDescent="0.25">
      <c r="B59" s="207">
        <v>1</v>
      </c>
      <c r="C59" s="207">
        <v>3</v>
      </c>
      <c r="D59" s="208"/>
      <c r="E59" s="209"/>
      <c r="F59" s="163"/>
      <c r="G59" s="164"/>
      <c r="H59" s="163"/>
      <c r="I59" s="163"/>
      <c r="J59" s="165"/>
      <c r="K59" s="163" t="s">
        <v>1467</v>
      </c>
      <c r="L59" s="166"/>
      <c r="M59" s="166"/>
      <c r="N59" s="166"/>
      <c r="O59" s="166"/>
      <c r="P59" s="166"/>
    </row>
    <row r="60" spans="2:16" x14ac:dyDescent="0.25">
      <c r="B60" s="210">
        <v>1</v>
      </c>
      <c r="C60" s="210">
        <v>3</v>
      </c>
      <c r="D60" s="210">
        <v>4</v>
      </c>
      <c r="E60" s="211"/>
      <c r="F60" s="167"/>
      <c r="G60" s="168"/>
      <c r="H60" s="167"/>
      <c r="I60" s="167"/>
      <c r="J60" s="169"/>
      <c r="K60" s="167" t="s">
        <v>1468</v>
      </c>
      <c r="L60" s="170"/>
      <c r="M60" s="170"/>
      <c r="N60" s="170"/>
      <c r="O60" s="170"/>
      <c r="P60" s="170"/>
    </row>
    <row r="61" spans="2:16" x14ac:dyDescent="0.25">
      <c r="B61" s="212">
        <v>1</v>
      </c>
      <c r="C61" s="212">
        <v>3</v>
      </c>
      <c r="D61" s="212">
        <v>4</v>
      </c>
      <c r="E61" s="213">
        <v>1</v>
      </c>
      <c r="F61" s="171"/>
      <c r="G61" s="172" t="s">
        <v>1090</v>
      </c>
      <c r="H61" s="171"/>
      <c r="I61" s="171"/>
      <c r="J61" s="173"/>
      <c r="K61" s="171"/>
      <c r="L61" s="174"/>
      <c r="M61" s="174"/>
      <c r="N61" s="174"/>
      <c r="O61" s="174"/>
      <c r="P61" s="174"/>
    </row>
    <row r="62" spans="2:16" x14ac:dyDescent="0.25">
      <c r="B62" s="214">
        <v>1</v>
      </c>
      <c r="C62" s="214">
        <v>3</v>
      </c>
      <c r="D62" s="214">
        <v>4</v>
      </c>
      <c r="E62" s="215">
        <v>1</v>
      </c>
      <c r="F62" s="175"/>
      <c r="G62" s="176" t="s">
        <v>1090</v>
      </c>
      <c r="H62" s="175" t="s">
        <v>438</v>
      </c>
      <c r="I62" s="175" t="s">
        <v>439</v>
      </c>
      <c r="J62" s="177"/>
      <c r="K62" s="175"/>
      <c r="L62" s="178"/>
      <c r="M62" s="178"/>
      <c r="N62" s="178"/>
      <c r="O62" s="178"/>
      <c r="P62" s="178"/>
    </row>
    <row r="63" spans="2:16" x14ac:dyDescent="0.25">
      <c r="B63" s="147">
        <v>1</v>
      </c>
      <c r="C63" s="147">
        <v>3</v>
      </c>
      <c r="D63" s="147">
        <v>4</v>
      </c>
      <c r="E63" s="251">
        <v>1</v>
      </c>
      <c r="F63" s="154"/>
      <c r="G63" s="179" t="s">
        <v>1090</v>
      </c>
      <c r="H63" s="179" t="s">
        <v>438</v>
      </c>
      <c r="I63" s="179" t="s">
        <v>439</v>
      </c>
      <c r="J63" s="154" t="s">
        <v>1091</v>
      </c>
      <c r="K63" s="179" t="s">
        <v>1092</v>
      </c>
      <c r="L63" s="154" t="s">
        <v>383</v>
      </c>
      <c r="M63" s="154" t="s">
        <v>380</v>
      </c>
      <c r="N63" s="154" t="s">
        <v>1338</v>
      </c>
      <c r="O63" s="154" t="s">
        <v>1339</v>
      </c>
      <c r="P63" s="154"/>
    </row>
    <row r="64" spans="2:16" x14ac:dyDescent="0.25">
      <c r="B64" s="147">
        <v>1</v>
      </c>
      <c r="C64" s="147">
        <v>3</v>
      </c>
      <c r="D64" s="147">
        <v>4</v>
      </c>
      <c r="E64" s="251">
        <v>1</v>
      </c>
      <c r="F64" s="154"/>
      <c r="G64" s="179" t="s">
        <v>1090</v>
      </c>
      <c r="H64" s="179" t="s">
        <v>438</v>
      </c>
      <c r="I64" s="179" t="s">
        <v>439</v>
      </c>
      <c r="J64" s="154" t="s">
        <v>1469</v>
      </c>
      <c r="K64" s="179" t="s">
        <v>1470</v>
      </c>
      <c r="L64" s="154" t="s">
        <v>383</v>
      </c>
      <c r="M64" s="154" t="s">
        <v>380</v>
      </c>
      <c r="N64" s="154" t="s">
        <v>1338</v>
      </c>
      <c r="O64" s="154" t="s">
        <v>1339</v>
      </c>
      <c r="P64" s="154"/>
    </row>
    <row r="65" spans="2:16" x14ac:dyDescent="0.25">
      <c r="B65" s="147">
        <v>1</v>
      </c>
      <c r="C65" s="147">
        <v>3</v>
      </c>
      <c r="D65" s="147">
        <v>4</v>
      </c>
      <c r="E65" s="251">
        <v>1</v>
      </c>
      <c r="F65" s="154"/>
      <c r="G65" s="179" t="s">
        <v>1090</v>
      </c>
      <c r="H65" s="179" t="s">
        <v>438</v>
      </c>
      <c r="I65" s="179" t="s">
        <v>439</v>
      </c>
      <c r="J65" s="154" t="s">
        <v>1471</v>
      </c>
      <c r="K65" s="179" t="s">
        <v>1472</v>
      </c>
      <c r="L65" s="154" t="s">
        <v>383</v>
      </c>
      <c r="M65" s="154" t="s">
        <v>380</v>
      </c>
      <c r="N65" s="154" t="s">
        <v>1338</v>
      </c>
      <c r="O65" s="154" t="s">
        <v>1339</v>
      </c>
      <c r="P65" s="154"/>
    </row>
    <row r="66" spans="2:16" x14ac:dyDescent="0.25">
      <c r="B66" s="147">
        <v>1</v>
      </c>
      <c r="C66" s="147">
        <v>3</v>
      </c>
      <c r="D66" s="147">
        <v>4</v>
      </c>
      <c r="E66" s="251">
        <v>1</v>
      </c>
      <c r="F66" s="154"/>
      <c r="G66" s="179" t="s">
        <v>1090</v>
      </c>
      <c r="H66" s="179" t="s">
        <v>438</v>
      </c>
      <c r="I66" s="179" t="s">
        <v>439</v>
      </c>
      <c r="J66" s="154" t="s">
        <v>440</v>
      </c>
      <c r="K66" s="179" t="s">
        <v>441</v>
      </c>
      <c r="L66" s="154" t="s">
        <v>383</v>
      </c>
      <c r="M66" s="154" t="s">
        <v>380</v>
      </c>
      <c r="N66" s="154" t="s">
        <v>1338</v>
      </c>
      <c r="O66" s="154" t="s">
        <v>1339</v>
      </c>
      <c r="P66" s="154"/>
    </row>
    <row r="67" spans="2:16" x14ac:dyDescent="0.25">
      <c r="B67" s="147">
        <v>1</v>
      </c>
      <c r="C67" s="147">
        <v>3</v>
      </c>
      <c r="D67" s="147">
        <v>4</v>
      </c>
      <c r="E67" s="251">
        <v>1</v>
      </c>
      <c r="F67" s="154"/>
      <c r="G67" s="179" t="s">
        <v>1090</v>
      </c>
      <c r="H67" s="179" t="s">
        <v>438</v>
      </c>
      <c r="I67" s="179" t="s">
        <v>439</v>
      </c>
      <c r="J67" s="154" t="s">
        <v>1093</v>
      </c>
      <c r="K67" s="179" t="s">
        <v>1094</v>
      </c>
      <c r="L67" s="154" t="s">
        <v>383</v>
      </c>
      <c r="M67" s="154" t="s">
        <v>380</v>
      </c>
      <c r="N67" s="154" t="s">
        <v>1338</v>
      </c>
      <c r="O67" s="154" t="s">
        <v>1339</v>
      </c>
      <c r="P67" s="154"/>
    </row>
    <row r="68" spans="2:16" x14ac:dyDescent="0.25">
      <c r="B68" s="147">
        <v>1</v>
      </c>
      <c r="C68" s="147">
        <v>3</v>
      </c>
      <c r="D68" s="147">
        <v>4</v>
      </c>
      <c r="E68" s="251">
        <v>1</v>
      </c>
      <c r="F68" s="154"/>
      <c r="G68" s="179" t="s">
        <v>1090</v>
      </c>
      <c r="H68" s="179" t="s">
        <v>438</v>
      </c>
      <c r="I68" s="179" t="s">
        <v>439</v>
      </c>
      <c r="J68" s="154" t="s">
        <v>455</v>
      </c>
      <c r="K68" s="179" t="s">
        <v>1095</v>
      </c>
      <c r="L68" s="154" t="s">
        <v>383</v>
      </c>
      <c r="M68" s="154" t="s">
        <v>380</v>
      </c>
      <c r="N68" s="154" t="s">
        <v>1338</v>
      </c>
      <c r="O68" s="154" t="s">
        <v>1339</v>
      </c>
      <c r="P68" s="154"/>
    </row>
    <row r="69" spans="2:16" x14ac:dyDescent="0.25">
      <c r="B69" s="216">
        <v>2</v>
      </c>
      <c r="C69" s="216"/>
      <c r="D69" s="216"/>
      <c r="E69" s="217"/>
      <c r="F69" s="181"/>
      <c r="G69" s="181"/>
      <c r="H69" s="181"/>
      <c r="I69" s="181"/>
      <c r="J69" s="181"/>
      <c r="K69" s="181" t="s">
        <v>1096</v>
      </c>
      <c r="L69" s="181"/>
      <c r="M69" s="181"/>
      <c r="N69" s="181"/>
      <c r="O69" s="181"/>
      <c r="P69" s="181"/>
    </row>
    <row r="70" spans="2:16" x14ac:dyDescent="0.25">
      <c r="B70" s="207">
        <v>2</v>
      </c>
      <c r="C70" s="207">
        <v>3</v>
      </c>
      <c r="D70" s="208"/>
      <c r="E70" s="209"/>
      <c r="F70" s="163"/>
      <c r="G70" s="164"/>
      <c r="H70" s="163"/>
      <c r="I70" s="163"/>
      <c r="J70" s="165"/>
      <c r="K70" s="163" t="s">
        <v>1097</v>
      </c>
      <c r="L70" s="166"/>
      <c r="M70" s="166"/>
      <c r="N70" s="166"/>
      <c r="O70" s="166"/>
      <c r="P70" s="166"/>
    </row>
    <row r="71" spans="2:16" x14ac:dyDescent="0.25">
      <c r="B71" s="210">
        <v>2</v>
      </c>
      <c r="C71" s="210">
        <v>3</v>
      </c>
      <c r="D71" s="210">
        <v>1</v>
      </c>
      <c r="E71" s="211"/>
      <c r="F71" s="167"/>
      <c r="G71" s="168"/>
      <c r="H71" s="167"/>
      <c r="I71" s="167"/>
      <c r="J71" s="169"/>
      <c r="K71" s="167" t="s">
        <v>1098</v>
      </c>
      <c r="L71" s="170"/>
      <c r="M71" s="170"/>
      <c r="N71" s="170"/>
      <c r="O71" s="170"/>
      <c r="P71" s="170"/>
    </row>
    <row r="72" spans="2:16" x14ac:dyDescent="0.25">
      <c r="B72" s="212">
        <v>2</v>
      </c>
      <c r="C72" s="212">
        <v>3</v>
      </c>
      <c r="D72" s="212">
        <v>1</v>
      </c>
      <c r="E72" s="213">
        <v>2</v>
      </c>
      <c r="F72" s="171"/>
      <c r="G72" s="172" t="s">
        <v>1099</v>
      </c>
      <c r="H72" s="171"/>
      <c r="I72" s="171"/>
      <c r="J72" s="173"/>
      <c r="K72" s="171"/>
      <c r="L72" s="174"/>
      <c r="M72" s="174"/>
      <c r="N72" s="174"/>
      <c r="O72" s="174"/>
      <c r="P72" s="174"/>
    </row>
    <row r="73" spans="2:16" x14ac:dyDescent="0.25">
      <c r="B73" s="214">
        <v>2</v>
      </c>
      <c r="C73" s="214">
        <v>3</v>
      </c>
      <c r="D73" s="214">
        <v>1</v>
      </c>
      <c r="E73" s="215">
        <v>2</v>
      </c>
      <c r="F73" s="175"/>
      <c r="G73" s="176" t="s">
        <v>1099</v>
      </c>
      <c r="H73" s="175" t="s">
        <v>442</v>
      </c>
      <c r="I73" s="175" t="s">
        <v>443</v>
      </c>
      <c r="J73" s="177"/>
      <c r="K73" s="175"/>
      <c r="L73" s="178"/>
      <c r="M73" s="178"/>
      <c r="N73" s="178"/>
      <c r="O73" s="178"/>
      <c r="P73" s="178"/>
    </row>
    <row r="74" spans="2:16" x14ac:dyDescent="0.25">
      <c r="B74" s="125">
        <v>2</v>
      </c>
      <c r="C74" s="125">
        <v>3</v>
      </c>
      <c r="D74" s="125">
        <v>1</v>
      </c>
      <c r="E74" s="125">
        <v>2</v>
      </c>
      <c r="F74" s="125"/>
      <c r="G74" s="125" t="s">
        <v>1099</v>
      </c>
      <c r="H74" s="125" t="s">
        <v>442</v>
      </c>
      <c r="I74" s="125" t="s">
        <v>443</v>
      </c>
      <c r="J74" s="3" t="s">
        <v>1100</v>
      </c>
      <c r="K74" s="3" t="s">
        <v>1101</v>
      </c>
      <c r="L74" s="252" t="s">
        <v>383</v>
      </c>
      <c r="M74" s="154" t="s">
        <v>380</v>
      </c>
      <c r="N74" s="154" t="s">
        <v>1338</v>
      </c>
      <c r="O74" s="154" t="s">
        <v>1339</v>
      </c>
      <c r="P74" s="154"/>
    </row>
    <row r="75" spans="2:16" x14ac:dyDescent="0.25">
      <c r="B75" s="125">
        <v>2</v>
      </c>
      <c r="C75" s="125">
        <v>3</v>
      </c>
      <c r="D75" s="125">
        <v>1</v>
      </c>
      <c r="E75" s="125">
        <v>2</v>
      </c>
      <c r="F75" s="125"/>
      <c r="G75" s="125" t="s">
        <v>1099</v>
      </c>
      <c r="H75" s="125" t="s">
        <v>442</v>
      </c>
      <c r="I75" s="125" t="s">
        <v>443</v>
      </c>
      <c r="J75" s="3" t="s">
        <v>1102</v>
      </c>
      <c r="K75" s="3" t="s">
        <v>1592</v>
      </c>
      <c r="L75" s="252" t="s">
        <v>383</v>
      </c>
      <c r="M75" s="154" t="s">
        <v>379</v>
      </c>
      <c r="N75" s="154" t="s">
        <v>1335</v>
      </c>
      <c r="O75" s="154"/>
      <c r="P75" s="154"/>
    </row>
    <row r="76" spans="2:16" x14ac:dyDescent="0.25">
      <c r="B76" s="125">
        <v>2</v>
      </c>
      <c r="C76" s="125">
        <v>3</v>
      </c>
      <c r="D76" s="125">
        <v>1</v>
      </c>
      <c r="E76" s="125">
        <v>2</v>
      </c>
      <c r="F76" s="125"/>
      <c r="G76" s="125" t="s">
        <v>1099</v>
      </c>
      <c r="H76" s="125" t="s">
        <v>442</v>
      </c>
      <c r="I76" s="125" t="s">
        <v>443</v>
      </c>
      <c r="J76" s="3" t="s">
        <v>1104</v>
      </c>
      <c r="K76" s="3" t="s">
        <v>1593</v>
      </c>
      <c r="L76" s="252" t="s">
        <v>383</v>
      </c>
      <c r="M76" s="154" t="s">
        <v>379</v>
      </c>
      <c r="N76" s="154" t="s">
        <v>1335</v>
      </c>
      <c r="O76" s="154"/>
      <c r="P76" s="154"/>
    </row>
    <row r="77" spans="2:16" x14ac:dyDescent="0.25">
      <c r="B77" s="253">
        <v>2</v>
      </c>
      <c r="C77" s="253">
        <v>3</v>
      </c>
      <c r="D77" s="253">
        <v>1</v>
      </c>
      <c r="E77" s="253">
        <v>2</v>
      </c>
      <c r="F77" s="253"/>
      <c r="G77" s="253" t="s">
        <v>1099</v>
      </c>
      <c r="H77" s="253" t="s">
        <v>442</v>
      </c>
      <c r="I77" s="253" t="s">
        <v>443</v>
      </c>
      <c r="J77" s="254" t="s">
        <v>1107</v>
      </c>
      <c r="K77" s="254" t="s">
        <v>1106</v>
      </c>
      <c r="L77" s="255" t="s">
        <v>383</v>
      </c>
      <c r="M77" s="261" t="s">
        <v>380</v>
      </c>
      <c r="N77" s="261" t="s">
        <v>1662</v>
      </c>
      <c r="O77" s="261" t="s">
        <v>1663</v>
      </c>
      <c r="P77" s="261"/>
    </row>
    <row r="78" spans="2:16" x14ac:dyDescent="0.25">
      <c r="B78" s="125">
        <v>2</v>
      </c>
      <c r="C78" s="125">
        <v>3</v>
      </c>
      <c r="D78" s="125">
        <v>1</v>
      </c>
      <c r="E78" s="125">
        <v>2</v>
      </c>
      <c r="F78" s="125"/>
      <c r="G78" s="125" t="s">
        <v>1099</v>
      </c>
      <c r="H78" s="125" t="s">
        <v>442</v>
      </c>
      <c r="I78" s="125" t="s">
        <v>443</v>
      </c>
      <c r="J78" s="3" t="s">
        <v>1108</v>
      </c>
      <c r="K78" s="3" t="s">
        <v>1473</v>
      </c>
      <c r="L78" s="252" t="s">
        <v>383</v>
      </c>
      <c r="M78" s="154" t="s">
        <v>380</v>
      </c>
      <c r="N78" s="154" t="s">
        <v>1338</v>
      </c>
      <c r="O78" s="154" t="s">
        <v>1339</v>
      </c>
      <c r="P78" s="154"/>
    </row>
    <row r="79" spans="2:16" x14ac:dyDescent="0.25">
      <c r="B79" s="253">
        <v>2</v>
      </c>
      <c r="C79" s="253">
        <v>3</v>
      </c>
      <c r="D79" s="253">
        <v>1</v>
      </c>
      <c r="E79" s="253">
        <v>2</v>
      </c>
      <c r="F79" s="253"/>
      <c r="G79" s="253" t="s">
        <v>1099</v>
      </c>
      <c r="H79" s="253" t="s">
        <v>442</v>
      </c>
      <c r="I79" s="253" t="s">
        <v>443</v>
      </c>
      <c r="J79" s="254" t="s">
        <v>1110</v>
      </c>
      <c r="K79" s="254" t="s">
        <v>1595</v>
      </c>
      <c r="L79" s="255" t="s">
        <v>383</v>
      </c>
      <c r="M79" s="261" t="s">
        <v>380</v>
      </c>
      <c r="N79" s="261" t="s">
        <v>1662</v>
      </c>
      <c r="O79" s="261" t="s">
        <v>1663</v>
      </c>
      <c r="P79" s="261"/>
    </row>
    <row r="80" spans="2:16" x14ac:dyDescent="0.25">
      <c r="B80" s="253">
        <v>2</v>
      </c>
      <c r="C80" s="253">
        <v>3</v>
      </c>
      <c r="D80" s="253">
        <v>1</v>
      </c>
      <c r="E80" s="253">
        <v>2</v>
      </c>
      <c r="F80" s="253"/>
      <c r="G80" s="253" t="s">
        <v>1099</v>
      </c>
      <c r="H80" s="253" t="s">
        <v>442</v>
      </c>
      <c r="I80" s="253" t="s">
        <v>443</v>
      </c>
      <c r="J80" s="254" t="s">
        <v>1481</v>
      </c>
      <c r="K80" s="254" t="s">
        <v>1109</v>
      </c>
      <c r="L80" s="255" t="s">
        <v>383</v>
      </c>
      <c r="M80" s="261" t="s">
        <v>380</v>
      </c>
      <c r="N80" s="261" t="s">
        <v>1342</v>
      </c>
      <c r="O80" s="261" t="s">
        <v>1343</v>
      </c>
      <c r="P80" s="261"/>
    </row>
    <row r="81" spans="2:16" x14ac:dyDescent="0.25">
      <c r="B81" s="125">
        <v>2</v>
      </c>
      <c r="C81" s="125">
        <v>3</v>
      </c>
      <c r="D81" s="125">
        <v>1</v>
      </c>
      <c r="E81" s="125">
        <v>2</v>
      </c>
      <c r="F81" s="125"/>
      <c r="G81" s="125" t="s">
        <v>1099</v>
      </c>
      <c r="H81" s="125" t="s">
        <v>442</v>
      </c>
      <c r="I81" s="125" t="s">
        <v>443</v>
      </c>
      <c r="J81" s="3" t="s">
        <v>1469</v>
      </c>
      <c r="K81" s="3" t="s">
        <v>1470</v>
      </c>
      <c r="L81" s="252" t="s">
        <v>383</v>
      </c>
      <c r="M81" s="154" t="s">
        <v>380</v>
      </c>
      <c r="N81" s="154" t="s">
        <v>1338</v>
      </c>
      <c r="O81" s="154" t="s">
        <v>1339</v>
      </c>
      <c r="P81" s="154"/>
    </row>
    <row r="82" spans="2:16" x14ac:dyDescent="0.25">
      <c r="B82" s="125">
        <v>2</v>
      </c>
      <c r="C82" s="125">
        <v>3</v>
      </c>
      <c r="D82" s="125">
        <v>1</v>
      </c>
      <c r="E82" s="125">
        <v>2</v>
      </c>
      <c r="F82" s="125"/>
      <c r="G82" s="125" t="s">
        <v>1099</v>
      </c>
      <c r="H82" s="125" t="s">
        <v>442</v>
      </c>
      <c r="I82" s="125" t="s">
        <v>443</v>
      </c>
      <c r="J82" s="3" t="s">
        <v>1471</v>
      </c>
      <c r="K82" s="3" t="s">
        <v>1472</v>
      </c>
      <c r="L82" s="252" t="s">
        <v>383</v>
      </c>
      <c r="M82" s="154" t="s">
        <v>380</v>
      </c>
      <c r="N82" s="154" t="s">
        <v>1338</v>
      </c>
      <c r="O82" s="154" t="s">
        <v>1339</v>
      </c>
      <c r="P82" s="154"/>
    </row>
    <row r="83" spans="2:16" x14ac:dyDescent="0.25">
      <c r="B83" s="125">
        <v>2</v>
      </c>
      <c r="C83" s="125">
        <v>3</v>
      </c>
      <c r="D83" s="125">
        <v>1</v>
      </c>
      <c r="E83" s="125">
        <v>2</v>
      </c>
      <c r="F83" s="125"/>
      <c r="G83" s="125" t="s">
        <v>1099</v>
      </c>
      <c r="H83" s="125" t="s">
        <v>442</v>
      </c>
      <c r="I83" s="125" t="s">
        <v>443</v>
      </c>
      <c r="J83" s="3" t="s">
        <v>440</v>
      </c>
      <c r="K83" s="3" t="s">
        <v>441</v>
      </c>
      <c r="L83" s="252" t="s">
        <v>383</v>
      </c>
      <c r="M83" s="154" t="s">
        <v>380</v>
      </c>
      <c r="N83" s="154" t="s">
        <v>1338</v>
      </c>
      <c r="O83" s="154" t="s">
        <v>1339</v>
      </c>
      <c r="P83" s="154"/>
    </row>
    <row r="84" spans="2:16" x14ac:dyDescent="0.25">
      <c r="B84" s="125">
        <v>2</v>
      </c>
      <c r="C84" s="125">
        <v>3</v>
      </c>
      <c r="D84" s="125">
        <v>1</v>
      </c>
      <c r="E84" s="125">
        <v>2</v>
      </c>
      <c r="F84" s="125"/>
      <c r="G84" s="125" t="s">
        <v>1099</v>
      </c>
      <c r="H84" s="125" t="s">
        <v>442</v>
      </c>
      <c r="I84" s="125" t="s">
        <v>443</v>
      </c>
      <c r="J84" s="3" t="s">
        <v>455</v>
      </c>
      <c r="K84" s="3" t="s">
        <v>1095</v>
      </c>
      <c r="L84" s="252" t="s">
        <v>383</v>
      </c>
      <c r="M84" s="154" t="s">
        <v>380</v>
      </c>
      <c r="N84" s="154" t="s">
        <v>1338</v>
      </c>
      <c r="O84" s="154" t="s">
        <v>1339</v>
      </c>
      <c r="P84" s="154"/>
    </row>
    <row r="85" spans="2:16" x14ac:dyDescent="0.25">
      <c r="B85" s="262">
        <v>2</v>
      </c>
      <c r="C85" s="262">
        <v>3</v>
      </c>
      <c r="D85" s="262">
        <v>1</v>
      </c>
      <c r="E85" s="263">
        <v>15</v>
      </c>
      <c r="F85" s="182"/>
      <c r="G85" s="183" t="s">
        <v>344</v>
      </c>
      <c r="H85" s="182"/>
      <c r="I85" s="182"/>
      <c r="J85" s="184"/>
      <c r="K85" s="182"/>
      <c r="L85" s="185"/>
      <c r="M85" s="185"/>
      <c r="N85" s="185"/>
      <c r="O85" s="185"/>
      <c r="P85" s="185"/>
    </row>
    <row r="86" spans="2:16" x14ac:dyDescent="0.25">
      <c r="B86" s="214">
        <v>2</v>
      </c>
      <c r="C86" s="214">
        <v>3</v>
      </c>
      <c r="D86" s="214">
        <v>1</v>
      </c>
      <c r="E86" s="215">
        <v>15</v>
      </c>
      <c r="F86" s="175"/>
      <c r="G86" s="176" t="s">
        <v>344</v>
      </c>
      <c r="H86" s="175" t="s">
        <v>1112</v>
      </c>
      <c r="I86" s="175" t="s">
        <v>1113</v>
      </c>
      <c r="J86" s="177"/>
      <c r="K86" s="175"/>
      <c r="L86" s="178"/>
      <c r="M86" s="178"/>
      <c r="N86" s="178"/>
      <c r="O86" s="178"/>
      <c r="P86" s="178"/>
    </row>
    <row r="87" spans="2:16" x14ac:dyDescent="0.25">
      <c r="B87" s="147">
        <v>2</v>
      </c>
      <c r="C87" s="147">
        <v>3</v>
      </c>
      <c r="D87" s="147">
        <v>1</v>
      </c>
      <c r="E87" s="251">
        <v>15</v>
      </c>
      <c r="F87" s="154"/>
      <c r="G87" s="179" t="s">
        <v>344</v>
      </c>
      <c r="H87" s="179" t="s">
        <v>1112</v>
      </c>
      <c r="I87" s="179" t="s">
        <v>1113</v>
      </c>
      <c r="J87" s="154" t="s">
        <v>1142</v>
      </c>
      <c r="K87" s="179" t="s">
        <v>1114</v>
      </c>
      <c r="L87" s="154" t="s">
        <v>383</v>
      </c>
      <c r="M87" s="154" t="s">
        <v>380</v>
      </c>
      <c r="N87" s="154" t="s">
        <v>1338</v>
      </c>
      <c r="O87" s="154" t="s">
        <v>1339</v>
      </c>
      <c r="P87" s="154"/>
    </row>
    <row r="88" spans="2:16" x14ac:dyDescent="0.25">
      <c r="B88" s="147">
        <v>2</v>
      </c>
      <c r="C88" s="147">
        <v>3</v>
      </c>
      <c r="D88" s="147">
        <v>1</v>
      </c>
      <c r="E88" s="251">
        <v>15</v>
      </c>
      <c r="F88" s="154"/>
      <c r="G88" s="179" t="s">
        <v>344</v>
      </c>
      <c r="H88" s="179" t="s">
        <v>1112</v>
      </c>
      <c r="I88" s="179" t="s">
        <v>1113</v>
      </c>
      <c r="J88" s="154" t="s">
        <v>450</v>
      </c>
      <c r="K88" s="179" t="s">
        <v>1115</v>
      </c>
      <c r="L88" s="154" t="s">
        <v>383</v>
      </c>
      <c r="M88" s="154" t="s">
        <v>380</v>
      </c>
      <c r="N88" s="154" t="s">
        <v>1342</v>
      </c>
      <c r="O88" s="154" t="s">
        <v>1344</v>
      </c>
      <c r="P88" s="154"/>
    </row>
    <row r="89" spans="2:16" x14ac:dyDescent="0.25">
      <c r="B89" s="147">
        <v>2</v>
      </c>
      <c r="C89" s="147">
        <v>3</v>
      </c>
      <c r="D89" s="147">
        <v>1</v>
      </c>
      <c r="E89" s="251">
        <v>15</v>
      </c>
      <c r="F89" s="154"/>
      <c r="G89" s="179" t="s">
        <v>344</v>
      </c>
      <c r="H89" s="179" t="s">
        <v>1112</v>
      </c>
      <c r="I89" s="179" t="s">
        <v>1113</v>
      </c>
      <c r="J89" s="154" t="s">
        <v>1474</v>
      </c>
      <c r="K89" s="179" t="s">
        <v>1475</v>
      </c>
      <c r="L89" s="154" t="s">
        <v>383</v>
      </c>
      <c r="M89" s="154" t="s">
        <v>379</v>
      </c>
      <c r="N89" s="154" t="s">
        <v>1336</v>
      </c>
      <c r="O89" s="154"/>
      <c r="P89" s="154"/>
    </row>
    <row r="90" spans="2:16" x14ac:dyDescent="0.25">
      <c r="B90" s="147">
        <v>2</v>
      </c>
      <c r="C90" s="147">
        <v>3</v>
      </c>
      <c r="D90" s="147">
        <v>1</v>
      </c>
      <c r="E90" s="251">
        <v>15</v>
      </c>
      <c r="F90" s="154"/>
      <c r="G90" s="179" t="s">
        <v>344</v>
      </c>
      <c r="H90" s="179" t="s">
        <v>1112</v>
      </c>
      <c r="I90" s="179" t="s">
        <v>1113</v>
      </c>
      <c r="J90" s="154" t="s">
        <v>1476</v>
      </c>
      <c r="K90" s="179" t="s">
        <v>1119</v>
      </c>
      <c r="L90" s="154" t="s">
        <v>383</v>
      </c>
      <c r="M90" s="154" t="s">
        <v>379</v>
      </c>
      <c r="N90" s="154" t="s">
        <v>1336</v>
      </c>
      <c r="O90" s="154"/>
      <c r="P90" s="154"/>
    </row>
    <row r="91" spans="2:16" x14ac:dyDescent="0.25">
      <c r="B91" s="147">
        <v>2</v>
      </c>
      <c r="C91" s="147">
        <v>3</v>
      </c>
      <c r="D91" s="147">
        <v>1</v>
      </c>
      <c r="E91" s="251">
        <v>15</v>
      </c>
      <c r="F91" s="154"/>
      <c r="G91" s="179" t="s">
        <v>344</v>
      </c>
      <c r="H91" s="179" t="s">
        <v>1112</v>
      </c>
      <c r="I91" s="179" t="s">
        <v>1113</v>
      </c>
      <c r="J91" s="154" t="s">
        <v>1477</v>
      </c>
      <c r="K91" s="179" t="s">
        <v>1120</v>
      </c>
      <c r="L91" s="154" t="s">
        <v>383</v>
      </c>
      <c r="M91" s="154" t="s">
        <v>380</v>
      </c>
      <c r="N91" s="154" t="s">
        <v>1338</v>
      </c>
      <c r="O91" s="154" t="s">
        <v>1339</v>
      </c>
      <c r="P91" s="154"/>
    </row>
    <row r="92" spans="2:16" x14ac:dyDescent="0.25">
      <c r="B92" s="147">
        <v>2</v>
      </c>
      <c r="C92" s="147">
        <v>3</v>
      </c>
      <c r="D92" s="147">
        <v>1</v>
      </c>
      <c r="E92" s="251">
        <v>15</v>
      </c>
      <c r="F92" s="154"/>
      <c r="G92" s="179" t="s">
        <v>344</v>
      </c>
      <c r="H92" s="179" t="s">
        <v>1112</v>
      </c>
      <c r="I92" s="179" t="s">
        <v>1113</v>
      </c>
      <c r="J92" s="154" t="s">
        <v>1478</v>
      </c>
      <c r="K92" s="179" t="s">
        <v>1117</v>
      </c>
      <c r="L92" s="154" t="s">
        <v>383</v>
      </c>
      <c r="M92" s="154" t="s">
        <v>379</v>
      </c>
      <c r="N92" s="154" t="s">
        <v>1336</v>
      </c>
      <c r="O92" s="154"/>
      <c r="P92" s="154"/>
    </row>
    <row r="93" spans="2:16" x14ac:dyDescent="0.25">
      <c r="B93" s="147">
        <v>2</v>
      </c>
      <c r="C93" s="147">
        <v>3</v>
      </c>
      <c r="D93" s="147">
        <v>1</v>
      </c>
      <c r="E93" s="251">
        <v>15</v>
      </c>
      <c r="F93" s="154"/>
      <c r="G93" s="179" t="s">
        <v>344</v>
      </c>
      <c r="H93" s="179" t="s">
        <v>1112</v>
      </c>
      <c r="I93" s="179" t="s">
        <v>1113</v>
      </c>
      <c r="J93" s="154" t="s">
        <v>1181</v>
      </c>
      <c r="K93" s="179" t="s">
        <v>1118</v>
      </c>
      <c r="L93" s="154" t="s">
        <v>383</v>
      </c>
      <c r="M93" s="154" t="s">
        <v>379</v>
      </c>
      <c r="N93" s="154" t="s">
        <v>1336</v>
      </c>
      <c r="O93" s="154"/>
      <c r="P93" s="154"/>
    </row>
    <row r="94" spans="2:16" x14ac:dyDescent="0.25">
      <c r="B94" s="147">
        <v>2</v>
      </c>
      <c r="C94" s="147">
        <v>3</v>
      </c>
      <c r="D94" s="147">
        <v>1</v>
      </c>
      <c r="E94" s="251">
        <v>15</v>
      </c>
      <c r="F94" s="154"/>
      <c r="G94" s="179" t="s">
        <v>344</v>
      </c>
      <c r="H94" s="179" t="s">
        <v>1112</v>
      </c>
      <c r="I94" s="179" t="s">
        <v>1113</v>
      </c>
      <c r="J94" s="154" t="s">
        <v>1116</v>
      </c>
      <c r="K94" s="179" t="s">
        <v>1596</v>
      </c>
      <c r="L94" s="154" t="s">
        <v>383</v>
      </c>
      <c r="M94" s="154" t="s">
        <v>380</v>
      </c>
      <c r="N94" s="154" t="s">
        <v>1338</v>
      </c>
      <c r="O94" s="154" t="s">
        <v>1339</v>
      </c>
      <c r="P94" s="154"/>
    </row>
    <row r="95" spans="2:16" x14ac:dyDescent="0.25">
      <c r="B95" s="147">
        <v>2</v>
      </c>
      <c r="C95" s="147">
        <v>3</v>
      </c>
      <c r="D95" s="147">
        <v>1</v>
      </c>
      <c r="E95" s="251">
        <v>15</v>
      </c>
      <c r="F95" s="154"/>
      <c r="G95" s="179" t="s">
        <v>344</v>
      </c>
      <c r="H95" s="179" t="s">
        <v>1112</v>
      </c>
      <c r="I95" s="179" t="s">
        <v>1113</v>
      </c>
      <c r="J95" s="154" t="s">
        <v>454</v>
      </c>
      <c r="K95" s="179" t="s">
        <v>1121</v>
      </c>
      <c r="L95" s="154" t="s">
        <v>383</v>
      </c>
      <c r="M95" s="154" t="s">
        <v>380</v>
      </c>
      <c r="N95" s="154" t="s">
        <v>1338</v>
      </c>
      <c r="O95" s="154" t="s">
        <v>1339</v>
      </c>
      <c r="P95" s="154"/>
    </row>
    <row r="96" spans="2:16" x14ac:dyDescent="0.25">
      <c r="B96" s="147">
        <v>2</v>
      </c>
      <c r="C96" s="147">
        <v>3</v>
      </c>
      <c r="D96" s="147">
        <v>1</v>
      </c>
      <c r="E96" s="251">
        <v>15</v>
      </c>
      <c r="F96" s="154"/>
      <c r="G96" s="179" t="s">
        <v>344</v>
      </c>
      <c r="H96" s="179" t="s">
        <v>1112</v>
      </c>
      <c r="I96" s="179" t="s">
        <v>1113</v>
      </c>
      <c r="J96" s="154" t="s">
        <v>1479</v>
      </c>
      <c r="K96" s="179" t="s">
        <v>1283</v>
      </c>
      <c r="L96" s="154" t="s">
        <v>383</v>
      </c>
      <c r="M96" s="154" t="s">
        <v>380</v>
      </c>
      <c r="N96" s="154" t="s">
        <v>1338</v>
      </c>
      <c r="O96" s="154" t="s">
        <v>1339</v>
      </c>
      <c r="P96" s="154"/>
    </row>
    <row r="97" spans="2:16" x14ac:dyDescent="0.25">
      <c r="B97" s="147">
        <v>2</v>
      </c>
      <c r="C97" s="147">
        <v>3</v>
      </c>
      <c r="D97" s="147">
        <v>1</v>
      </c>
      <c r="E97" s="251">
        <v>15</v>
      </c>
      <c r="F97" s="154"/>
      <c r="G97" s="179" t="s">
        <v>344</v>
      </c>
      <c r="H97" s="179" t="s">
        <v>1112</v>
      </c>
      <c r="I97" s="179" t="s">
        <v>1113</v>
      </c>
      <c r="J97" s="154" t="s">
        <v>1469</v>
      </c>
      <c r="K97" s="179" t="s">
        <v>1470</v>
      </c>
      <c r="L97" s="154" t="s">
        <v>383</v>
      </c>
      <c r="M97" s="154" t="s">
        <v>380</v>
      </c>
      <c r="N97" s="154" t="s">
        <v>1338</v>
      </c>
      <c r="O97" s="154" t="s">
        <v>1339</v>
      </c>
      <c r="P97" s="154"/>
    </row>
    <row r="98" spans="2:16" x14ac:dyDescent="0.25">
      <c r="B98" s="147">
        <v>2</v>
      </c>
      <c r="C98" s="147">
        <v>3</v>
      </c>
      <c r="D98" s="147">
        <v>1</v>
      </c>
      <c r="E98" s="251">
        <v>15</v>
      </c>
      <c r="F98" s="154"/>
      <c r="G98" s="179" t="s">
        <v>344</v>
      </c>
      <c r="H98" s="179" t="s">
        <v>1112</v>
      </c>
      <c r="I98" s="179" t="s">
        <v>1113</v>
      </c>
      <c r="J98" s="154" t="s">
        <v>1471</v>
      </c>
      <c r="K98" s="179" t="s">
        <v>1472</v>
      </c>
      <c r="L98" s="154" t="s">
        <v>383</v>
      </c>
      <c r="M98" s="154" t="s">
        <v>380</v>
      </c>
      <c r="N98" s="154" t="s">
        <v>1338</v>
      </c>
      <c r="O98" s="154" t="s">
        <v>1339</v>
      </c>
      <c r="P98" s="154"/>
    </row>
    <row r="99" spans="2:16" x14ac:dyDescent="0.25">
      <c r="B99" s="147">
        <v>2</v>
      </c>
      <c r="C99" s="147">
        <v>3</v>
      </c>
      <c r="D99" s="147">
        <v>1</v>
      </c>
      <c r="E99" s="251">
        <v>15</v>
      </c>
      <c r="F99" s="154"/>
      <c r="G99" s="179" t="s">
        <v>344</v>
      </c>
      <c r="H99" s="179" t="s">
        <v>1112</v>
      </c>
      <c r="I99" s="179" t="s">
        <v>1113</v>
      </c>
      <c r="J99" s="154" t="s">
        <v>440</v>
      </c>
      <c r="K99" s="179" t="s">
        <v>441</v>
      </c>
      <c r="L99" s="154" t="s">
        <v>383</v>
      </c>
      <c r="M99" s="154" t="s">
        <v>380</v>
      </c>
      <c r="N99" s="154" t="s">
        <v>1338</v>
      </c>
      <c r="O99" s="154" t="s">
        <v>1339</v>
      </c>
      <c r="P99" s="154"/>
    </row>
    <row r="100" spans="2:16" x14ac:dyDescent="0.25">
      <c r="B100" s="147">
        <v>2</v>
      </c>
      <c r="C100" s="147">
        <v>3</v>
      </c>
      <c r="D100" s="147">
        <v>1</v>
      </c>
      <c r="E100" s="251">
        <v>15</v>
      </c>
      <c r="F100" s="154"/>
      <c r="G100" s="179" t="s">
        <v>344</v>
      </c>
      <c r="H100" s="179" t="s">
        <v>1112</v>
      </c>
      <c r="I100" s="179" t="s">
        <v>1113</v>
      </c>
      <c r="J100" s="154" t="s">
        <v>455</v>
      </c>
      <c r="K100" s="179" t="s">
        <v>1095</v>
      </c>
      <c r="L100" s="154" t="s">
        <v>383</v>
      </c>
      <c r="M100" s="154" t="s">
        <v>380</v>
      </c>
      <c r="N100" s="154" t="s">
        <v>1338</v>
      </c>
      <c r="O100" s="154" t="s">
        <v>1339</v>
      </c>
      <c r="P100" s="154"/>
    </row>
    <row r="101" spans="2:16" x14ac:dyDescent="0.25">
      <c r="B101" s="264">
        <v>2</v>
      </c>
      <c r="C101" s="264">
        <v>3</v>
      </c>
      <c r="D101" s="264">
        <v>1</v>
      </c>
      <c r="E101" s="265">
        <v>15</v>
      </c>
      <c r="F101" s="186"/>
      <c r="G101" s="187" t="s">
        <v>344</v>
      </c>
      <c r="H101" s="186" t="s">
        <v>345</v>
      </c>
      <c r="I101" s="186" t="s">
        <v>346</v>
      </c>
      <c r="J101" s="188"/>
      <c r="K101" s="186"/>
      <c r="L101" s="189"/>
      <c r="M101" s="189"/>
      <c r="N101" s="189"/>
      <c r="O101" s="189"/>
      <c r="P101" s="189"/>
    </row>
    <row r="102" spans="2:16" x14ac:dyDescent="0.25">
      <c r="B102" s="147">
        <v>2</v>
      </c>
      <c r="C102" s="147">
        <v>3</v>
      </c>
      <c r="D102" s="147">
        <v>1</v>
      </c>
      <c r="E102" s="251">
        <v>15</v>
      </c>
      <c r="F102" s="154"/>
      <c r="G102" s="179" t="s">
        <v>344</v>
      </c>
      <c r="H102" s="179" t="s">
        <v>345</v>
      </c>
      <c r="I102" s="179" t="s">
        <v>346</v>
      </c>
      <c r="J102" s="154" t="s">
        <v>347</v>
      </c>
      <c r="K102" s="179" t="s">
        <v>348</v>
      </c>
      <c r="L102" s="154" t="s">
        <v>383</v>
      </c>
      <c r="M102" s="154" t="s">
        <v>379</v>
      </c>
      <c r="N102" s="154" t="s">
        <v>1336</v>
      </c>
      <c r="O102" s="154"/>
      <c r="P102" s="154"/>
    </row>
    <row r="103" spans="2:16" x14ac:dyDescent="0.25">
      <c r="B103" s="264">
        <v>2</v>
      </c>
      <c r="C103" s="264">
        <v>3</v>
      </c>
      <c r="D103" s="264">
        <v>1</v>
      </c>
      <c r="E103" s="265">
        <v>15</v>
      </c>
      <c r="F103" s="186"/>
      <c r="G103" s="187" t="s">
        <v>344</v>
      </c>
      <c r="H103" s="186" t="s">
        <v>1125</v>
      </c>
      <c r="I103" s="186" t="s">
        <v>1126</v>
      </c>
      <c r="J103" s="188"/>
      <c r="K103" s="186"/>
      <c r="L103" s="189"/>
      <c r="M103" s="189"/>
      <c r="N103" s="189"/>
      <c r="O103" s="189"/>
      <c r="P103" s="189"/>
    </row>
    <row r="104" spans="2:16" x14ac:dyDescent="0.25">
      <c r="B104" s="147">
        <v>2</v>
      </c>
      <c r="C104" s="147">
        <v>3</v>
      </c>
      <c r="D104" s="147">
        <v>1</v>
      </c>
      <c r="E104" s="251">
        <v>15</v>
      </c>
      <c r="F104" s="154"/>
      <c r="G104" s="179" t="s">
        <v>344</v>
      </c>
      <c r="H104" s="179" t="s">
        <v>1125</v>
      </c>
      <c r="I104" s="179" t="s">
        <v>1126</v>
      </c>
      <c r="J104" s="154" t="s">
        <v>1127</v>
      </c>
      <c r="K104" s="179" t="s">
        <v>1128</v>
      </c>
      <c r="L104" s="154" t="s">
        <v>383</v>
      </c>
      <c r="M104" s="154" t="s">
        <v>379</v>
      </c>
      <c r="N104" s="154" t="s">
        <v>1347</v>
      </c>
      <c r="O104" s="154"/>
      <c r="P104" s="154"/>
    </row>
    <row r="105" spans="2:16" x14ac:dyDescent="0.25">
      <c r="B105" s="147">
        <v>2</v>
      </c>
      <c r="C105" s="147">
        <v>3</v>
      </c>
      <c r="D105" s="147">
        <v>1</v>
      </c>
      <c r="E105" s="251">
        <v>15</v>
      </c>
      <c r="F105" s="154"/>
      <c r="G105" s="179" t="s">
        <v>344</v>
      </c>
      <c r="H105" s="179" t="s">
        <v>1125</v>
      </c>
      <c r="I105" s="179" t="s">
        <v>1126</v>
      </c>
      <c r="J105" s="154" t="s">
        <v>440</v>
      </c>
      <c r="K105" s="179" t="s">
        <v>441</v>
      </c>
      <c r="L105" s="154" t="s">
        <v>383</v>
      </c>
      <c r="M105" s="154" t="s">
        <v>379</v>
      </c>
      <c r="N105" s="154" t="s">
        <v>1336</v>
      </c>
      <c r="O105" s="154"/>
      <c r="P105" s="154"/>
    </row>
    <row r="106" spans="2:16" x14ac:dyDescent="0.25">
      <c r="B106" s="262">
        <v>2</v>
      </c>
      <c r="C106" s="262">
        <v>3</v>
      </c>
      <c r="D106" s="262">
        <v>1</v>
      </c>
      <c r="E106" s="263">
        <v>16</v>
      </c>
      <c r="F106" s="182"/>
      <c r="G106" s="183" t="s">
        <v>1129</v>
      </c>
      <c r="H106" s="182"/>
      <c r="I106" s="182"/>
      <c r="J106" s="184"/>
      <c r="K106" s="182"/>
      <c r="L106" s="185"/>
      <c r="M106" s="185"/>
      <c r="N106" s="185"/>
      <c r="O106" s="185"/>
      <c r="P106" s="185"/>
    </row>
    <row r="107" spans="2:16" x14ac:dyDescent="0.25">
      <c r="B107" s="214">
        <v>2</v>
      </c>
      <c r="C107" s="214">
        <v>3</v>
      </c>
      <c r="D107" s="214">
        <v>1</v>
      </c>
      <c r="E107" s="215">
        <v>16</v>
      </c>
      <c r="F107" s="175"/>
      <c r="G107" s="176" t="s">
        <v>1129</v>
      </c>
      <c r="H107" s="175" t="s">
        <v>1130</v>
      </c>
      <c r="I107" s="175" t="s">
        <v>1131</v>
      </c>
      <c r="J107" s="177"/>
      <c r="K107" s="175"/>
      <c r="L107" s="178"/>
      <c r="M107" s="178"/>
      <c r="N107" s="178"/>
      <c r="O107" s="178"/>
      <c r="P107" s="178"/>
    </row>
    <row r="108" spans="2:16" x14ac:dyDescent="0.25">
      <c r="B108" s="147">
        <v>2</v>
      </c>
      <c r="C108" s="147">
        <v>3</v>
      </c>
      <c r="D108" s="147">
        <v>1</v>
      </c>
      <c r="E108" s="251">
        <v>16</v>
      </c>
      <c r="F108" s="154"/>
      <c r="G108" s="179" t="s">
        <v>1129</v>
      </c>
      <c r="H108" s="179" t="s">
        <v>1130</v>
      </c>
      <c r="I108" s="179" t="s">
        <v>1131</v>
      </c>
      <c r="J108" s="154" t="s">
        <v>1102</v>
      </c>
      <c r="K108" s="179" t="s">
        <v>1103</v>
      </c>
      <c r="L108" s="154" t="s">
        <v>383</v>
      </c>
      <c r="M108" s="154" t="s">
        <v>379</v>
      </c>
      <c r="N108" s="154" t="s">
        <v>1335</v>
      </c>
      <c r="O108" s="154"/>
      <c r="P108" s="154"/>
    </row>
    <row r="109" spans="2:16" x14ac:dyDescent="0.25">
      <c r="B109" s="147">
        <v>2</v>
      </c>
      <c r="C109" s="147">
        <v>3</v>
      </c>
      <c r="D109" s="147">
        <v>1</v>
      </c>
      <c r="E109" s="251">
        <v>16</v>
      </c>
      <c r="F109" s="154"/>
      <c r="G109" s="179" t="s">
        <v>1129</v>
      </c>
      <c r="H109" s="179" t="s">
        <v>1130</v>
      </c>
      <c r="I109" s="179" t="s">
        <v>1131</v>
      </c>
      <c r="J109" s="154" t="s">
        <v>1104</v>
      </c>
      <c r="K109" s="179" t="s">
        <v>1340</v>
      </c>
      <c r="L109" s="154" t="s">
        <v>383</v>
      </c>
      <c r="M109" s="154" t="s">
        <v>379</v>
      </c>
      <c r="N109" s="154" t="s">
        <v>1335</v>
      </c>
      <c r="O109" s="154"/>
      <c r="P109" s="154"/>
    </row>
    <row r="110" spans="2:16" x14ac:dyDescent="0.25">
      <c r="B110" s="147">
        <v>2</v>
      </c>
      <c r="C110" s="147">
        <v>3</v>
      </c>
      <c r="D110" s="147">
        <v>1</v>
      </c>
      <c r="E110" s="251">
        <v>16</v>
      </c>
      <c r="F110" s="154"/>
      <c r="G110" s="179" t="s">
        <v>1129</v>
      </c>
      <c r="H110" s="179" t="s">
        <v>1130</v>
      </c>
      <c r="I110" s="179" t="s">
        <v>1131</v>
      </c>
      <c r="J110" s="154" t="s">
        <v>1105</v>
      </c>
      <c r="K110" s="179" t="s">
        <v>1106</v>
      </c>
      <c r="L110" s="154" t="s">
        <v>383</v>
      </c>
      <c r="M110" s="154" t="s">
        <v>379</v>
      </c>
      <c r="N110" s="154" t="s">
        <v>1335</v>
      </c>
      <c r="O110" s="154"/>
      <c r="P110" s="154"/>
    </row>
    <row r="111" spans="2:16" x14ac:dyDescent="0.25">
      <c r="B111" s="147">
        <v>2</v>
      </c>
      <c r="C111" s="147">
        <v>3</v>
      </c>
      <c r="D111" s="147">
        <v>1</v>
      </c>
      <c r="E111" s="251">
        <v>16</v>
      </c>
      <c r="F111" s="154"/>
      <c r="G111" s="179" t="s">
        <v>1129</v>
      </c>
      <c r="H111" s="179" t="s">
        <v>1130</v>
      </c>
      <c r="I111" s="179" t="s">
        <v>1131</v>
      </c>
      <c r="J111" s="154" t="s">
        <v>1480</v>
      </c>
      <c r="K111" s="179" t="s">
        <v>1132</v>
      </c>
      <c r="L111" s="154" t="s">
        <v>383</v>
      </c>
      <c r="M111" s="154" t="s">
        <v>379</v>
      </c>
      <c r="N111" s="154" t="s">
        <v>1335</v>
      </c>
      <c r="O111" s="154"/>
      <c r="P111" s="154"/>
    </row>
    <row r="112" spans="2:16" x14ac:dyDescent="0.25">
      <c r="B112" s="147">
        <v>2</v>
      </c>
      <c r="C112" s="147">
        <v>3</v>
      </c>
      <c r="D112" s="147">
        <v>1</v>
      </c>
      <c r="E112" s="251">
        <v>16</v>
      </c>
      <c r="F112" s="154"/>
      <c r="G112" s="179" t="s">
        <v>1129</v>
      </c>
      <c r="H112" s="179" t="s">
        <v>1130</v>
      </c>
      <c r="I112" s="179" t="s">
        <v>1131</v>
      </c>
      <c r="J112" s="154" t="s">
        <v>1108</v>
      </c>
      <c r="K112" s="179" t="s">
        <v>1473</v>
      </c>
      <c r="L112" s="154" t="s">
        <v>383</v>
      </c>
      <c r="M112" s="154" t="s">
        <v>379</v>
      </c>
      <c r="N112" s="154" t="s">
        <v>1335</v>
      </c>
      <c r="O112" s="154"/>
      <c r="P112" s="154"/>
    </row>
    <row r="113" spans="2:16" x14ac:dyDescent="0.25">
      <c r="B113" s="147">
        <v>2</v>
      </c>
      <c r="C113" s="147">
        <v>3</v>
      </c>
      <c r="D113" s="147">
        <v>1</v>
      </c>
      <c r="E113" s="251">
        <v>16</v>
      </c>
      <c r="F113" s="154"/>
      <c r="G113" s="179" t="s">
        <v>1129</v>
      </c>
      <c r="H113" s="179" t="s">
        <v>1130</v>
      </c>
      <c r="I113" s="179" t="s">
        <v>1131</v>
      </c>
      <c r="J113" s="154" t="s">
        <v>1110</v>
      </c>
      <c r="K113" s="179" t="s">
        <v>1111</v>
      </c>
      <c r="L113" s="154" t="s">
        <v>383</v>
      </c>
      <c r="M113" s="154" t="s">
        <v>379</v>
      </c>
      <c r="N113" s="154" t="s">
        <v>1335</v>
      </c>
      <c r="O113" s="154"/>
      <c r="P113" s="154"/>
    </row>
    <row r="114" spans="2:16" x14ac:dyDescent="0.25">
      <c r="B114" s="147">
        <v>2</v>
      </c>
      <c r="C114" s="147">
        <v>3</v>
      </c>
      <c r="D114" s="147">
        <v>1</v>
      </c>
      <c r="E114" s="251">
        <v>16</v>
      </c>
      <c r="F114" s="154"/>
      <c r="G114" s="179" t="s">
        <v>1129</v>
      </c>
      <c r="H114" s="179" t="s">
        <v>1130</v>
      </c>
      <c r="I114" s="179" t="s">
        <v>1131</v>
      </c>
      <c r="J114" s="154" t="s">
        <v>1481</v>
      </c>
      <c r="K114" s="179" t="s">
        <v>1109</v>
      </c>
      <c r="L114" s="154" t="s">
        <v>383</v>
      </c>
      <c r="M114" s="154" t="s">
        <v>380</v>
      </c>
      <c r="N114" s="154" t="s">
        <v>1342</v>
      </c>
      <c r="O114" s="154" t="s">
        <v>1343</v>
      </c>
      <c r="P114" s="154"/>
    </row>
    <row r="115" spans="2:16" x14ac:dyDescent="0.25">
      <c r="B115" s="147">
        <v>2</v>
      </c>
      <c r="C115" s="147">
        <v>3</v>
      </c>
      <c r="D115" s="147">
        <v>1</v>
      </c>
      <c r="E115" s="251">
        <v>16</v>
      </c>
      <c r="F115" s="154"/>
      <c r="G115" s="179" t="s">
        <v>1129</v>
      </c>
      <c r="H115" s="179" t="s">
        <v>1130</v>
      </c>
      <c r="I115" s="179" t="s">
        <v>1131</v>
      </c>
      <c r="J115" s="154" t="s">
        <v>440</v>
      </c>
      <c r="K115" s="179" t="s">
        <v>441</v>
      </c>
      <c r="L115" s="154" t="s">
        <v>383</v>
      </c>
      <c r="M115" s="154" t="s">
        <v>379</v>
      </c>
      <c r="N115" s="154" t="s">
        <v>1335</v>
      </c>
      <c r="O115" s="154"/>
      <c r="P115" s="154"/>
    </row>
    <row r="116" spans="2:16" x14ac:dyDescent="0.25">
      <c r="B116" s="262">
        <v>2</v>
      </c>
      <c r="C116" s="262">
        <v>3</v>
      </c>
      <c r="D116" s="262">
        <v>1</v>
      </c>
      <c r="E116" s="263">
        <v>17</v>
      </c>
      <c r="F116" s="182"/>
      <c r="G116" s="183" t="s">
        <v>1133</v>
      </c>
      <c r="H116" s="182"/>
      <c r="I116" s="182"/>
      <c r="J116" s="184"/>
      <c r="K116" s="182"/>
      <c r="L116" s="185"/>
      <c r="M116" s="185"/>
      <c r="N116" s="185"/>
      <c r="O116" s="185"/>
      <c r="P116" s="185"/>
    </row>
    <row r="117" spans="2:16" x14ac:dyDescent="0.25">
      <c r="B117" s="214">
        <v>2</v>
      </c>
      <c r="C117" s="214">
        <v>3</v>
      </c>
      <c r="D117" s="214">
        <v>1</v>
      </c>
      <c r="E117" s="215">
        <v>17</v>
      </c>
      <c r="F117" s="175"/>
      <c r="G117" s="176" t="s">
        <v>1133</v>
      </c>
      <c r="H117" s="175" t="s">
        <v>1134</v>
      </c>
      <c r="I117" s="175" t="s">
        <v>1135</v>
      </c>
      <c r="J117" s="177"/>
      <c r="K117" s="175"/>
      <c r="L117" s="178"/>
      <c r="M117" s="178"/>
      <c r="N117" s="178"/>
      <c r="O117" s="178"/>
      <c r="P117" s="178"/>
    </row>
    <row r="118" spans="2:16" x14ac:dyDescent="0.25">
      <c r="B118" s="147">
        <v>2</v>
      </c>
      <c r="C118" s="147">
        <v>3</v>
      </c>
      <c r="D118" s="147">
        <v>1</v>
      </c>
      <c r="E118" s="251">
        <v>17</v>
      </c>
      <c r="F118" s="154"/>
      <c r="G118" s="179" t="s">
        <v>1133</v>
      </c>
      <c r="H118" s="179" t="s">
        <v>1134</v>
      </c>
      <c r="I118" s="179" t="s">
        <v>1135</v>
      </c>
      <c r="J118" s="154" t="s">
        <v>1469</v>
      </c>
      <c r="K118" s="179" t="s">
        <v>1470</v>
      </c>
      <c r="L118" s="154" t="s">
        <v>383</v>
      </c>
      <c r="M118" s="154" t="s">
        <v>379</v>
      </c>
      <c r="N118" s="154" t="s">
        <v>1335</v>
      </c>
      <c r="O118" s="154"/>
      <c r="P118" s="154"/>
    </row>
    <row r="119" spans="2:16" x14ac:dyDescent="0.25">
      <c r="B119" s="147">
        <v>2</v>
      </c>
      <c r="C119" s="147">
        <v>3</v>
      </c>
      <c r="D119" s="147">
        <v>1</v>
      </c>
      <c r="E119" s="251">
        <v>17</v>
      </c>
      <c r="F119" s="154"/>
      <c r="G119" s="179" t="s">
        <v>1133</v>
      </c>
      <c r="H119" s="179" t="s">
        <v>1134</v>
      </c>
      <c r="I119" s="179" t="s">
        <v>1135</v>
      </c>
      <c r="J119" s="154" t="s">
        <v>1471</v>
      </c>
      <c r="K119" s="179" t="s">
        <v>1472</v>
      </c>
      <c r="L119" s="154" t="s">
        <v>383</v>
      </c>
      <c r="M119" s="154" t="s">
        <v>379</v>
      </c>
      <c r="N119" s="154" t="s">
        <v>1335</v>
      </c>
      <c r="O119" s="154"/>
      <c r="P119" s="154"/>
    </row>
    <row r="120" spans="2:16" x14ac:dyDescent="0.25">
      <c r="B120" s="147">
        <v>2</v>
      </c>
      <c r="C120" s="147">
        <v>3</v>
      </c>
      <c r="D120" s="147">
        <v>1</v>
      </c>
      <c r="E120" s="251">
        <v>17</v>
      </c>
      <c r="F120" s="154"/>
      <c r="G120" s="179" t="s">
        <v>1133</v>
      </c>
      <c r="H120" s="179" t="s">
        <v>1134</v>
      </c>
      <c r="I120" s="179" t="s">
        <v>1135</v>
      </c>
      <c r="J120" s="154" t="s">
        <v>440</v>
      </c>
      <c r="K120" s="179" t="s">
        <v>441</v>
      </c>
      <c r="L120" s="154" t="s">
        <v>383</v>
      </c>
      <c r="M120" s="154" t="s">
        <v>379</v>
      </c>
      <c r="N120" s="154" t="s">
        <v>1335</v>
      </c>
      <c r="O120" s="154"/>
      <c r="P120" s="154"/>
    </row>
    <row r="121" spans="2:16" x14ac:dyDescent="0.25">
      <c r="B121" s="147">
        <v>2</v>
      </c>
      <c r="C121" s="147">
        <v>3</v>
      </c>
      <c r="D121" s="147">
        <v>1</v>
      </c>
      <c r="E121" s="251">
        <v>17</v>
      </c>
      <c r="F121" s="154"/>
      <c r="G121" s="179" t="s">
        <v>1133</v>
      </c>
      <c r="H121" s="179" t="s">
        <v>1134</v>
      </c>
      <c r="I121" s="179" t="s">
        <v>1135</v>
      </c>
      <c r="J121" s="154" t="s">
        <v>455</v>
      </c>
      <c r="K121" s="179" t="s">
        <v>1095</v>
      </c>
      <c r="L121" s="154" t="s">
        <v>383</v>
      </c>
      <c r="M121" s="154" t="s">
        <v>379</v>
      </c>
      <c r="N121" s="154" t="s">
        <v>1335</v>
      </c>
      <c r="O121" s="154"/>
      <c r="P121" s="154"/>
    </row>
    <row r="122" spans="2:16" x14ac:dyDescent="0.25">
      <c r="B122" s="218">
        <v>2</v>
      </c>
      <c r="C122" s="218">
        <v>3</v>
      </c>
      <c r="D122" s="218">
        <v>2</v>
      </c>
      <c r="E122" s="219"/>
      <c r="F122" s="190"/>
      <c r="G122" s="191"/>
      <c r="H122" s="190"/>
      <c r="I122" s="190"/>
      <c r="J122" s="192"/>
      <c r="K122" s="190" t="s">
        <v>1138</v>
      </c>
      <c r="L122" s="193"/>
      <c r="M122" s="193"/>
      <c r="N122" s="193"/>
      <c r="O122" s="193"/>
      <c r="P122" s="193"/>
    </row>
    <row r="123" spans="2:16" x14ac:dyDescent="0.25">
      <c r="B123" s="212">
        <v>2</v>
      </c>
      <c r="C123" s="212">
        <v>3</v>
      </c>
      <c r="D123" s="212">
        <v>2</v>
      </c>
      <c r="E123" s="213">
        <v>2</v>
      </c>
      <c r="F123" s="171"/>
      <c r="G123" s="172" t="s">
        <v>1099</v>
      </c>
      <c r="H123" s="171"/>
      <c r="I123" s="171"/>
      <c r="J123" s="173"/>
      <c r="K123" s="171"/>
      <c r="L123" s="174"/>
      <c r="M123" s="174"/>
      <c r="N123" s="174"/>
      <c r="O123" s="174"/>
      <c r="P123" s="174"/>
    </row>
    <row r="124" spans="2:16" x14ac:dyDescent="0.25">
      <c r="B124" s="214">
        <v>2</v>
      </c>
      <c r="C124" s="214">
        <v>3</v>
      </c>
      <c r="D124" s="214">
        <v>2</v>
      </c>
      <c r="E124" s="215">
        <v>2</v>
      </c>
      <c r="F124" s="175"/>
      <c r="G124" s="176" t="s">
        <v>1099</v>
      </c>
      <c r="H124" s="175" t="s">
        <v>442</v>
      </c>
      <c r="I124" s="175" t="s">
        <v>443</v>
      </c>
      <c r="J124" s="177"/>
      <c r="K124" s="175"/>
      <c r="L124" s="178"/>
      <c r="M124" s="178"/>
      <c r="N124" s="178"/>
      <c r="O124" s="178"/>
      <c r="P124" s="178"/>
    </row>
    <row r="125" spans="2:16" x14ac:dyDescent="0.25">
      <c r="B125" s="147">
        <v>2</v>
      </c>
      <c r="C125" s="147">
        <v>3</v>
      </c>
      <c r="D125" s="147">
        <v>2</v>
      </c>
      <c r="E125" s="251">
        <v>2</v>
      </c>
      <c r="F125" s="154"/>
      <c r="G125" s="179" t="s">
        <v>1099</v>
      </c>
      <c r="H125" s="179" t="s">
        <v>442</v>
      </c>
      <c r="I125" s="179" t="s">
        <v>443</v>
      </c>
      <c r="J125" s="154" t="s">
        <v>1100</v>
      </c>
      <c r="K125" s="179" t="s">
        <v>1101</v>
      </c>
      <c r="L125" s="154" t="s">
        <v>383</v>
      </c>
      <c r="M125" s="154" t="s">
        <v>380</v>
      </c>
      <c r="N125" s="154" t="s">
        <v>1338</v>
      </c>
      <c r="O125" s="154" t="s">
        <v>1339</v>
      </c>
      <c r="P125" s="154"/>
    </row>
    <row r="126" spans="2:16" x14ac:dyDescent="0.25">
      <c r="B126" s="147">
        <v>2</v>
      </c>
      <c r="C126" s="147">
        <v>3</v>
      </c>
      <c r="D126" s="147">
        <v>2</v>
      </c>
      <c r="E126" s="251">
        <v>2</v>
      </c>
      <c r="F126" s="154"/>
      <c r="G126" s="179" t="s">
        <v>1099</v>
      </c>
      <c r="H126" s="179" t="s">
        <v>442</v>
      </c>
      <c r="I126" s="179" t="s">
        <v>443</v>
      </c>
      <c r="J126" s="154" t="s">
        <v>1139</v>
      </c>
      <c r="K126" s="179" t="s">
        <v>1140</v>
      </c>
      <c r="L126" s="154" t="s">
        <v>383</v>
      </c>
      <c r="M126" s="154" t="s">
        <v>380</v>
      </c>
      <c r="N126" s="154" t="s">
        <v>1338</v>
      </c>
      <c r="O126" s="154" t="s">
        <v>1339</v>
      </c>
      <c r="P126" s="154"/>
    </row>
    <row r="127" spans="2:16" x14ac:dyDescent="0.25">
      <c r="B127" s="147">
        <v>2</v>
      </c>
      <c r="C127" s="147">
        <v>3</v>
      </c>
      <c r="D127" s="147">
        <v>2</v>
      </c>
      <c r="E127" s="251">
        <v>2</v>
      </c>
      <c r="F127" s="154"/>
      <c r="G127" s="179" t="s">
        <v>1099</v>
      </c>
      <c r="H127" s="179" t="s">
        <v>442</v>
      </c>
      <c r="I127" s="179" t="s">
        <v>443</v>
      </c>
      <c r="J127" s="154" t="s">
        <v>1230</v>
      </c>
      <c r="K127" s="179" t="s">
        <v>1483</v>
      </c>
      <c r="L127" s="154" t="s">
        <v>383</v>
      </c>
      <c r="M127" s="154" t="s">
        <v>380</v>
      </c>
      <c r="N127" s="154" t="s">
        <v>1338</v>
      </c>
      <c r="O127" s="154" t="s">
        <v>1339</v>
      </c>
      <c r="P127" s="154"/>
    </row>
    <row r="128" spans="2:16" x14ac:dyDescent="0.25">
      <c r="B128" s="147">
        <v>2</v>
      </c>
      <c r="C128" s="147">
        <v>3</v>
      </c>
      <c r="D128" s="147">
        <v>2</v>
      </c>
      <c r="E128" s="251">
        <v>2</v>
      </c>
      <c r="F128" s="154"/>
      <c r="G128" s="179" t="s">
        <v>1099</v>
      </c>
      <c r="H128" s="179" t="s">
        <v>442</v>
      </c>
      <c r="I128" s="179" t="s">
        <v>443</v>
      </c>
      <c r="J128" s="154" t="s">
        <v>1469</v>
      </c>
      <c r="K128" s="179" t="s">
        <v>1470</v>
      </c>
      <c r="L128" s="154" t="s">
        <v>383</v>
      </c>
      <c r="M128" s="154" t="s">
        <v>380</v>
      </c>
      <c r="N128" s="154" t="s">
        <v>1338</v>
      </c>
      <c r="O128" s="154" t="s">
        <v>1339</v>
      </c>
      <c r="P128" s="154"/>
    </row>
    <row r="129" spans="2:16" x14ac:dyDescent="0.25">
      <c r="B129" s="147">
        <v>2</v>
      </c>
      <c r="C129" s="147">
        <v>3</v>
      </c>
      <c r="D129" s="147">
        <v>2</v>
      </c>
      <c r="E129" s="251">
        <v>2</v>
      </c>
      <c r="F129" s="154"/>
      <c r="G129" s="179" t="s">
        <v>1099</v>
      </c>
      <c r="H129" s="179" t="s">
        <v>442</v>
      </c>
      <c r="I129" s="179" t="s">
        <v>443</v>
      </c>
      <c r="J129" s="154" t="s">
        <v>440</v>
      </c>
      <c r="K129" s="179" t="s">
        <v>441</v>
      </c>
      <c r="L129" s="154" t="s">
        <v>383</v>
      </c>
      <c r="M129" s="154" t="s">
        <v>380</v>
      </c>
      <c r="N129" s="154" t="s">
        <v>1338</v>
      </c>
      <c r="O129" s="154" t="s">
        <v>1339</v>
      </c>
      <c r="P129" s="154"/>
    </row>
    <row r="130" spans="2:16" x14ac:dyDescent="0.25">
      <c r="B130" s="147">
        <v>2</v>
      </c>
      <c r="C130" s="147">
        <v>3</v>
      </c>
      <c r="D130" s="147">
        <v>2</v>
      </c>
      <c r="E130" s="251">
        <v>2</v>
      </c>
      <c r="F130" s="154"/>
      <c r="G130" s="179" t="s">
        <v>1099</v>
      </c>
      <c r="H130" s="179" t="s">
        <v>442</v>
      </c>
      <c r="I130" s="179" t="s">
        <v>443</v>
      </c>
      <c r="J130" s="154" t="s">
        <v>455</v>
      </c>
      <c r="K130" s="179" t="s">
        <v>1095</v>
      </c>
      <c r="L130" s="154" t="s">
        <v>383</v>
      </c>
      <c r="M130" s="154" t="s">
        <v>380</v>
      </c>
      <c r="N130" s="154" t="s">
        <v>1338</v>
      </c>
      <c r="O130" s="154" t="s">
        <v>1339</v>
      </c>
      <c r="P130" s="154"/>
    </row>
    <row r="131" spans="2:16" x14ac:dyDescent="0.25">
      <c r="B131" s="262">
        <v>2</v>
      </c>
      <c r="C131" s="262">
        <v>3</v>
      </c>
      <c r="D131" s="262">
        <v>2</v>
      </c>
      <c r="E131" s="263">
        <v>18</v>
      </c>
      <c r="F131" s="182"/>
      <c r="G131" s="183" t="s">
        <v>1141</v>
      </c>
      <c r="H131" s="182"/>
      <c r="I131" s="182"/>
      <c r="J131" s="184"/>
      <c r="K131" s="182"/>
      <c r="L131" s="185"/>
      <c r="M131" s="185"/>
      <c r="N131" s="185"/>
      <c r="O131" s="185"/>
      <c r="P131" s="185"/>
    </row>
    <row r="132" spans="2:16" x14ac:dyDescent="0.25">
      <c r="B132" s="214">
        <v>2</v>
      </c>
      <c r="C132" s="214">
        <v>3</v>
      </c>
      <c r="D132" s="214">
        <v>2</v>
      </c>
      <c r="E132" s="215">
        <v>18</v>
      </c>
      <c r="F132" s="175"/>
      <c r="G132" s="176" t="s">
        <v>1141</v>
      </c>
      <c r="H132" s="175" t="s">
        <v>444</v>
      </c>
      <c r="I132" s="175" t="s">
        <v>445</v>
      </c>
      <c r="J132" s="177"/>
      <c r="K132" s="175"/>
      <c r="L132" s="178"/>
      <c r="M132" s="178"/>
      <c r="N132" s="178"/>
      <c r="O132" s="178"/>
      <c r="P132" s="178"/>
    </row>
    <row r="133" spans="2:16" x14ac:dyDescent="0.25">
      <c r="B133" s="147">
        <v>2</v>
      </c>
      <c r="C133" s="147">
        <v>3</v>
      </c>
      <c r="D133" s="147">
        <v>2</v>
      </c>
      <c r="E133" s="251">
        <v>18</v>
      </c>
      <c r="F133" s="154"/>
      <c r="G133" s="179" t="s">
        <v>1141</v>
      </c>
      <c r="H133" s="179" t="s">
        <v>444</v>
      </c>
      <c r="I133" s="179" t="s">
        <v>445</v>
      </c>
      <c r="J133" s="154" t="s">
        <v>1100</v>
      </c>
      <c r="K133" s="179" t="s">
        <v>1101</v>
      </c>
      <c r="L133" s="154" t="s">
        <v>383</v>
      </c>
      <c r="M133" s="154" t="s">
        <v>380</v>
      </c>
      <c r="N133" s="154" t="s">
        <v>1338</v>
      </c>
      <c r="O133" s="154" t="s">
        <v>1339</v>
      </c>
      <c r="P133" s="154"/>
    </row>
    <row r="134" spans="2:16" x14ac:dyDescent="0.25">
      <c r="B134" s="147">
        <v>2</v>
      </c>
      <c r="C134" s="147">
        <v>3</v>
      </c>
      <c r="D134" s="147">
        <v>2</v>
      </c>
      <c r="E134" s="251">
        <v>18</v>
      </c>
      <c r="F134" s="154"/>
      <c r="G134" s="179" t="s">
        <v>1141</v>
      </c>
      <c r="H134" s="179" t="s">
        <v>444</v>
      </c>
      <c r="I134" s="179" t="s">
        <v>445</v>
      </c>
      <c r="J134" s="154" t="s">
        <v>1142</v>
      </c>
      <c r="K134" s="179" t="s">
        <v>1143</v>
      </c>
      <c r="L134" s="154" t="s">
        <v>383</v>
      </c>
      <c r="M134" s="154" t="s">
        <v>380</v>
      </c>
      <c r="N134" s="154" t="s">
        <v>1338</v>
      </c>
      <c r="O134" s="154" t="s">
        <v>1339</v>
      </c>
      <c r="P134" s="154"/>
    </row>
    <row r="135" spans="2:16" x14ac:dyDescent="0.25">
      <c r="B135" s="253">
        <v>2</v>
      </c>
      <c r="C135" s="253">
        <v>3</v>
      </c>
      <c r="D135" s="253">
        <v>2</v>
      </c>
      <c r="E135" s="253">
        <v>18</v>
      </c>
      <c r="F135" s="266"/>
      <c r="G135" s="253" t="s">
        <v>1141</v>
      </c>
      <c r="H135" s="253" t="s">
        <v>444</v>
      </c>
      <c r="I135" s="253" t="s">
        <v>445</v>
      </c>
      <c r="J135" s="253" t="s">
        <v>1600</v>
      </c>
      <c r="K135" s="253" t="s">
        <v>1601</v>
      </c>
      <c r="L135" s="255" t="s">
        <v>383</v>
      </c>
      <c r="M135" s="261" t="s">
        <v>380</v>
      </c>
      <c r="N135" s="261" t="s">
        <v>1338</v>
      </c>
      <c r="O135" s="261" t="s">
        <v>1339</v>
      </c>
      <c r="P135" s="261"/>
    </row>
    <row r="136" spans="2:16" x14ac:dyDescent="0.25">
      <c r="B136" s="147">
        <v>2</v>
      </c>
      <c r="C136" s="147">
        <v>3</v>
      </c>
      <c r="D136" s="147">
        <v>2</v>
      </c>
      <c r="E136" s="251">
        <v>18</v>
      </c>
      <c r="F136" s="154"/>
      <c r="G136" s="179" t="s">
        <v>1141</v>
      </c>
      <c r="H136" s="179" t="s">
        <v>444</v>
      </c>
      <c r="I136" s="179" t="s">
        <v>445</v>
      </c>
      <c r="J136" s="154" t="s">
        <v>450</v>
      </c>
      <c r="K136" s="179" t="s">
        <v>1114</v>
      </c>
      <c r="L136" s="154" t="s">
        <v>383</v>
      </c>
      <c r="M136" s="154" t="s">
        <v>380</v>
      </c>
      <c r="N136" s="154" t="s">
        <v>1342</v>
      </c>
      <c r="O136" s="154" t="s">
        <v>1344</v>
      </c>
      <c r="P136" s="154"/>
    </row>
    <row r="137" spans="2:16" x14ac:dyDescent="0.25">
      <c r="B137" s="147">
        <v>2</v>
      </c>
      <c r="C137" s="147">
        <v>3</v>
      </c>
      <c r="D137" s="147">
        <v>2</v>
      </c>
      <c r="E137" s="251">
        <v>18</v>
      </c>
      <c r="F137" s="154"/>
      <c r="G137" s="179" t="s">
        <v>1141</v>
      </c>
      <c r="H137" s="179" t="s">
        <v>444</v>
      </c>
      <c r="I137" s="179" t="s">
        <v>445</v>
      </c>
      <c r="J137" s="154" t="s">
        <v>1484</v>
      </c>
      <c r="K137" s="179" t="s">
        <v>1485</v>
      </c>
      <c r="L137" s="154" t="s">
        <v>383</v>
      </c>
      <c r="M137" s="154" t="s">
        <v>380</v>
      </c>
      <c r="N137" s="154" t="s">
        <v>1338</v>
      </c>
      <c r="O137" s="154" t="s">
        <v>1339</v>
      </c>
      <c r="P137" s="154"/>
    </row>
    <row r="138" spans="2:16" x14ac:dyDescent="0.25">
      <c r="B138" s="147">
        <v>2</v>
      </c>
      <c r="C138" s="147">
        <v>3</v>
      </c>
      <c r="D138" s="147">
        <v>2</v>
      </c>
      <c r="E138" s="251">
        <v>18</v>
      </c>
      <c r="F138" s="154"/>
      <c r="G138" s="179" t="s">
        <v>1141</v>
      </c>
      <c r="H138" s="179" t="s">
        <v>444</v>
      </c>
      <c r="I138" s="179" t="s">
        <v>445</v>
      </c>
      <c r="J138" s="154" t="s">
        <v>452</v>
      </c>
      <c r="K138" s="179" t="s">
        <v>1115</v>
      </c>
      <c r="L138" s="154" t="s">
        <v>383</v>
      </c>
      <c r="M138" s="154" t="s">
        <v>380</v>
      </c>
      <c r="N138" s="154" t="s">
        <v>1338</v>
      </c>
      <c r="O138" s="154" t="s">
        <v>1339</v>
      </c>
      <c r="P138" s="154"/>
    </row>
    <row r="139" spans="2:16" x14ac:dyDescent="0.25">
      <c r="B139" s="147">
        <v>2</v>
      </c>
      <c r="C139" s="147">
        <v>3</v>
      </c>
      <c r="D139" s="147">
        <v>2</v>
      </c>
      <c r="E139" s="251">
        <v>18</v>
      </c>
      <c r="F139" s="154"/>
      <c r="G139" s="179" t="s">
        <v>1141</v>
      </c>
      <c r="H139" s="179" t="s">
        <v>444</v>
      </c>
      <c r="I139" s="179" t="s">
        <v>445</v>
      </c>
      <c r="J139" s="154" t="s">
        <v>1146</v>
      </c>
      <c r="K139" s="179" t="s">
        <v>1147</v>
      </c>
      <c r="L139" s="154" t="s">
        <v>383</v>
      </c>
      <c r="M139" s="154" t="s">
        <v>380</v>
      </c>
      <c r="N139" s="154" t="s">
        <v>1338</v>
      </c>
      <c r="O139" s="154" t="s">
        <v>1339</v>
      </c>
      <c r="P139" s="154"/>
    </row>
    <row r="140" spans="2:16" x14ac:dyDescent="0.25">
      <c r="B140" s="147">
        <v>2</v>
      </c>
      <c r="C140" s="147">
        <v>3</v>
      </c>
      <c r="D140" s="147">
        <v>2</v>
      </c>
      <c r="E140" s="251">
        <v>18</v>
      </c>
      <c r="F140" s="154"/>
      <c r="G140" s="179" t="s">
        <v>1141</v>
      </c>
      <c r="H140" s="179" t="s">
        <v>444</v>
      </c>
      <c r="I140" s="179" t="s">
        <v>445</v>
      </c>
      <c r="J140" s="154" t="s">
        <v>1148</v>
      </c>
      <c r="K140" s="179" t="s">
        <v>1149</v>
      </c>
      <c r="L140" s="154" t="s">
        <v>383</v>
      </c>
      <c r="M140" s="154" t="s">
        <v>380</v>
      </c>
      <c r="N140" s="154" t="s">
        <v>1338</v>
      </c>
      <c r="O140" s="154" t="s">
        <v>1339</v>
      </c>
      <c r="P140" s="154"/>
    </row>
    <row r="141" spans="2:16" x14ac:dyDescent="0.25">
      <c r="B141" s="147">
        <v>2</v>
      </c>
      <c r="C141" s="147">
        <v>3</v>
      </c>
      <c r="D141" s="147">
        <v>2</v>
      </c>
      <c r="E141" s="251">
        <v>18</v>
      </c>
      <c r="F141" s="154"/>
      <c r="G141" s="179" t="s">
        <v>1141</v>
      </c>
      <c r="H141" s="179" t="s">
        <v>444</v>
      </c>
      <c r="I141" s="179" t="s">
        <v>445</v>
      </c>
      <c r="J141" s="154" t="s">
        <v>1486</v>
      </c>
      <c r="K141" s="179" t="s">
        <v>1145</v>
      </c>
      <c r="L141" s="154" t="s">
        <v>383</v>
      </c>
      <c r="M141" s="154" t="s">
        <v>380</v>
      </c>
      <c r="N141" s="154" t="s">
        <v>1338</v>
      </c>
      <c r="O141" s="154" t="s">
        <v>1339</v>
      </c>
      <c r="P141" s="154"/>
    </row>
    <row r="142" spans="2:16" x14ac:dyDescent="0.25">
      <c r="B142" s="253">
        <v>2</v>
      </c>
      <c r="C142" s="253">
        <v>3</v>
      </c>
      <c r="D142" s="253">
        <v>2</v>
      </c>
      <c r="E142" s="253">
        <v>18</v>
      </c>
      <c r="F142" s="266"/>
      <c r="G142" s="253" t="s">
        <v>1141</v>
      </c>
      <c r="H142" s="253" t="s">
        <v>444</v>
      </c>
      <c r="I142" s="253" t="s">
        <v>445</v>
      </c>
      <c r="J142" s="253" t="s">
        <v>1602</v>
      </c>
      <c r="K142" s="253" t="s">
        <v>1603</v>
      </c>
      <c r="L142" s="255" t="s">
        <v>383</v>
      </c>
      <c r="M142" s="261" t="s">
        <v>380</v>
      </c>
      <c r="N142" s="261" t="s">
        <v>1338</v>
      </c>
      <c r="O142" s="261" t="s">
        <v>1339</v>
      </c>
      <c r="P142" s="261"/>
    </row>
    <row r="143" spans="2:16" x14ac:dyDescent="0.25">
      <c r="B143" s="147">
        <v>2</v>
      </c>
      <c r="C143" s="147">
        <v>3</v>
      </c>
      <c r="D143" s="147">
        <v>2</v>
      </c>
      <c r="E143" s="251">
        <v>18</v>
      </c>
      <c r="F143" s="154"/>
      <c r="G143" s="179" t="s">
        <v>1141</v>
      </c>
      <c r="H143" s="179" t="s">
        <v>444</v>
      </c>
      <c r="I143" s="179" t="s">
        <v>445</v>
      </c>
      <c r="J143" s="154" t="s">
        <v>1152</v>
      </c>
      <c r="K143" s="179" t="s">
        <v>1153</v>
      </c>
      <c r="L143" s="154" t="s">
        <v>383</v>
      </c>
      <c r="M143" s="154" t="s">
        <v>380</v>
      </c>
      <c r="N143" s="154" t="s">
        <v>1338</v>
      </c>
      <c r="O143" s="154" t="s">
        <v>1339</v>
      </c>
      <c r="P143" s="154"/>
    </row>
    <row r="144" spans="2:16" x14ac:dyDescent="0.25">
      <c r="B144" s="147">
        <v>2</v>
      </c>
      <c r="C144" s="147">
        <v>3</v>
      </c>
      <c r="D144" s="147">
        <v>2</v>
      </c>
      <c r="E144" s="251">
        <v>18</v>
      </c>
      <c r="F144" s="154"/>
      <c r="G144" s="179" t="s">
        <v>1141</v>
      </c>
      <c r="H144" s="179" t="s">
        <v>444</v>
      </c>
      <c r="I144" s="179" t="s">
        <v>445</v>
      </c>
      <c r="J144" s="154" t="s">
        <v>1154</v>
      </c>
      <c r="K144" s="179" t="s">
        <v>1155</v>
      </c>
      <c r="L144" s="154" t="s">
        <v>383</v>
      </c>
      <c r="M144" s="154" t="s">
        <v>380</v>
      </c>
      <c r="N144" s="154" t="s">
        <v>1338</v>
      </c>
      <c r="O144" s="154" t="s">
        <v>1339</v>
      </c>
      <c r="P144" s="154"/>
    </row>
    <row r="145" spans="2:16" x14ac:dyDescent="0.25">
      <c r="B145" s="147">
        <v>2</v>
      </c>
      <c r="C145" s="147">
        <v>3</v>
      </c>
      <c r="D145" s="147">
        <v>2</v>
      </c>
      <c r="E145" s="251">
        <v>18</v>
      </c>
      <c r="F145" s="154"/>
      <c r="G145" s="179" t="s">
        <v>1141</v>
      </c>
      <c r="H145" s="179" t="s">
        <v>444</v>
      </c>
      <c r="I145" s="179" t="s">
        <v>445</v>
      </c>
      <c r="J145" s="154" t="s">
        <v>1156</v>
      </c>
      <c r="K145" s="179" t="s">
        <v>1157</v>
      </c>
      <c r="L145" s="154" t="s">
        <v>383</v>
      </c>
      <c r="M145" s="154" t="s">
        <v>380</v>
      </c>
      <c r="N145" s="154" t="s">
        <v>1338</v>
      </c>
      <c r="O145" s="154" t="s">
        <v>1339</v>
      </c>
      <c r="P145" s="154"/>
    </row>
    <row r="146" spans="2:16" x14ac:dyDescent="0.25">
      <c r="B146" s="147">
        <v>2</v>
      </c>
      <c r="C146" s="147">
        <v>3</v>
      </c>
      <c r="D146" s="147">
        <v>2</v>
      </c>
      <c r="E146" s="251">
        <v>18</v>
      </c>
      <c r="F146" s="154"/>
      <c r="G146" s="179" t="s">
        <v>1141</v>
      </c>
      <c r="H146" s="179" t="s">
        <v>444</v>
      </c>
      <c r="I146" s="179" t="s">
        <v>445</v>
      </c>
      <c r="J146" s="154" t="s">
        <v>1487</v>
      </c>
      <c r="K146" s="179" t="s">
        <v>1158</v>
      </c>
      <c r="L146" s="154" t="s">
        <v>383</v>
      </c>
      <c r="M146" s="154" t="s">
        <v>380</v>
      </c>
      <c r="N146" s="154" t="s">
        <v>1338</v>
      </c>
      <c r="O146" s="154" t="s">
        <v>1339</v>
      </c>
      <c r="P146" s="154"/>
    </row>
    <row r="147" spans="2:16" x14ac:dyDescent="0.25">
      <c r="B147" s="147">
        <v>2</v>
      </c>
      <c r="C147" s="147">
        <v>3</v>
      </c>
      <c r="D147" s="147">
        <v>2</v>
      </c>
      <c r="E147" s="251">
        <v>18</v>
      </c>
      <c r="F147" s="154"/>
      <c r="G147" s="179" t="s">
        <v>1141</v>
      </c>
      <c r="H147" s="179" t="s">
        <v>444</v>
      </c>
      <c r="I147" s="179" t="s">
        <v>445</v>
      </c>
      <c r="J147" s="154" t="s">
        <v>1488</v>
      </c>
      <c r="K147" s="179" t="s">
        <v>1159</v>
      </c>
      <c r="L147" s="154" t="s">
        <v>383</v>
      </c>
      <c r="M147" s="154" t="s">
        <v>380</v>
      </c>
      <c r="N147" s="154" t="s">
        <v>1338</v>
      </c>
      <c r="O147" s="154" t="s">
        <v>1339</v>
      </c>
      <c r="P147" s="154"/>
    </row>
    <row r="148" spans="2:16" x14ac:dyDescent="0.25">
      <c r="B148" s="147">
        <v>2</v>
      </c>
      <c r="C148" s="147">
        <v>3</v>
      </c>
      <c r="D148" s="147">
        <v>2</v>
      </c>
      <c r="E148" s="251">
        <v>18</v>
      </c>
      <c r="F148" s="154"/>
      <c r="G148" s="179" t="s">
        <v>1141</v>
      </c>
      <c r="H148" s="179" t="s">
        <v>444</v>
      </c>
      <c r="I148" s="179" t="s">
        <v>445</v>
      </c>
      <c r="J148" s="154" t="s">
        <v>1489</v>
      </c>
      <c r="K148" s="179" t="s">
        <v>1161</v>
      </c>
      <c r="L148" s="154" t="s">
        <v>383</v>
      </c>
      <c r="M148" s="154" t="s">
        <v>380</v>
      </c>
      <c r="N148" s="154" t="s">
        <v>1338</v>
      </c>
      <c r="O148" s="154" t="s">
        <v>1339</v>
      </c>
      <c r="P148" s="154"/>
    </row>
    <row r="149" spans="2:16" x14ac:dyDescent="0.25">
      <c r="B149" s="147">
        <v>2</v>
      </c>
      <c r="C149" s="147">
        <v>3</v>
      </c>
      <c r="D149" s="147">
        <v>2</v>
      </c>
      <c r="E149" s="251">
        <v>18</v>
      </c>
      <c r="F149" s="154"/>
      <c r="G149" s="179" t="s">
        <v>1141</v>
      </c>
      <c r="H149" s="179" t="s">
        <v>444</v>
      </c>
      <c r="I149" s="179" t="s">
        <v>445</v>
      </c>
      <c r="J149" s="154" t="s">
        <v>1490</v>
      </c>
      <c r="K149" s="179" t="s">
        <v>1193</v>
      </c>
      <c r="L149" s="154" t="s">
        <v>383</v>
      </c>
      <c r="M149" s="154" t="s">
        <v>379</v>
      </c>
      <c r="N149" s="154" t="s">
        <v>1336</v>
      </c>
      <c r="O149" s="154"/>
      <c r="P149" s="154"/>
    </row>
    <row r="150" spans="2:16" x14ac:dyDescent="0.25">
      <c r="B150" s="147">
        <v>2</v>
      </c>
      <c r="C150" s="147">
        <v>3</v>
      </c>
      <c r="D150" s="147">
        <v>2</v>
      </c>
      <c r="E150" s="251">
        <v>18</v>
      </c>
      <c r="F150" s="154"/>
      <c r="G150" s="179" t="s">
        <v>1141</v>
      </c>
      <c r="H150" s="179" t="s">
        <v>444</v>
      </c>
      <c r="I150" s="179" t="s">
        <v>445</v>
      </c>
      <c r="J150" s="154" t="s">
        <v>1491</v>
      </c>
      <c r="K150" s="179" t="s">
        <v>1164</v>
      </c>
      <c r="L150" s="154" t="s">
        <v>383</v>
      </c>
      <c r="M150" s="154" t="s">
        <v>380</v>
      </c>
      <c r="N150" s="154" t="s">
        <v>1338</v>
      </c>
      <c r="O150" s="154" t="s">
        <v>1339</v>
      </c>
      <c r="P150" s="154"/>
    </row>
    <row r="151" spans="2:16" x14ac:dyDescent="0.25">
      <c r="B151" s="147">
        <v>2</v>
      </c>
      <c r="C151" s="147">
        <v>3</v>
      </c>
      <c r="D151" s="147">
        <v>2</v>
      </c>
      <c r="E151" s="251">
        <v>18</v>
      </c>
      <c r="F151" s="154"/>
      <c r="G151" s="179" t="s">
        <v>1141</v>
      </c>
      <c r="H151" s="179" t="s">
        <v>444</v>
      </c>
      <c r="I151" s="179" t="s">
        <v>445</v>
      </c>
      <c r="J151" s="154" t="s">
        <v>1492</v>
      </c>
      <c r="K151" s="179" t="s">
        <v>1165</v>
      </c>
      <c r="L151" s="154" t="s">
        <v>383</v>
      </c>
      <c r="M151" s="154" t="s">
        <v>380</v>
      </c>
      <c r="N151" s="154" t="s">
        <v>1338</v>
      </c>
      <c r="O151" s="154" t="s">
        <v>1339</v>
      </c>
      <c r="P151" s="154"/>
    </row>
    <row r="152" spans="2:16" x14ac:dyDescent="0.25">
      <c r="B152" s="253">
        <v>2</v>
      </c>
      <c r="C152" s="253">
        <v>3</v>
      </c>
      <c r="D152" s="253">
        <v>2</v>
      </c>
      <c r="E152" s="253">
        <v>18</v>
      </c>
      <c r="F152" s="266"/>
      <c r="G152" s="253" t="s">
        <v>1141</v>
      </c>
      <c r="H152" s="253" t="s">
        <v>444</v>
      </c>
      <c r="I152" s="253" t="s">
        <v>445</v>
      </c>
      <c r="J152" s="253" t="s">
        <v>458</v>
      </c>
      <c r="K152" s="253" t="s">
        <v>1199</v>
      </c>
      <c r="L152" s="255" t="s">
        <v>383</v>
      </c>
      <c r="M152" s="261" t="s">
        <v>380</v>
      </c>
      <c r="N152" s="261" t="s">
        <v>1338</v>
      </c>
      <c r="O152" s="261" t="s">
        <v>1339</v>
      </c>
      <c r="P152" s="261"/>
    </row>
    <row r="153" spans="2:16" x14ac:dyDescent="0.25">
      <c r="B153" s="147">
        <v>2</v>
      </c>
      <c r="C153" s="147">
        <v>3</v>
      </c>
      <c r="D153" s="147">
        <v>2</v>
      </c>
      <c r="E153" s="251">
        <v>18</v>
      </c>
      <c r="F153" s="154"/>
      <c r="G153" s="179" t="s">
        <v>1141</v>
      </c>
      <c r="H153" s="179" t="s">
        <v>444</v>
      </c>
      <c r="I153" s="179" t="s">
        <v>445</v>
      </c>
      <c r="J153" s="154" t="s">
        <v>1230</v>
      </c>
      <c r="K153" s="179" t="s">
        <v>1483</v>
      </c>
      <c r="L153" s="154" t="s">
        <v>383</v>
      </c>
      <c r="M153" s="154" t="s">
        <v>380</v>
      </c>
      <c r="N153" s="154" t="s">
        <v>1338</v>
      </c>
      <c r="O153" s="154" t="s">
        <v>1339</v>
      </c>
      <c r="P153" s="154"/>
    </row>
    <row r="154" spans="2:16" x14ac:dyDescent="0.25">
      <c r="B154" s="253">
        <v>2</v>
      </c>
      <c r="C154" s="253">
        <v>3</v>
      </c>
      <c r="D154" s="253">
        <v>2</v>
      </c>
      <c r="E154" s="253">
        <v>18</v>
      </c>
      <c r="F154" s="266"/>
      <c r="G154" s="253" t="s">
        <v>1141</v>
      </c>
      <c r="H154" s="253" t="s">
        <v>444</v>
      </c>
      <c r="I154" s="253" t="s">
        <v>445</v>
      </c>
      <c r="J154" s="253" t="s">
        <v>1541</v>
      </c>
      <c r="K154" s="253" t="s">
        <v>1542</v>
      </c>
      <c r="L154" s="255" t="s">
        <v>383</v>
      </c>
      <c r="M154" s="261" t="s">
        <v>380</v>
      </c>
      <c r="N154" s="261" t="s">
        <v>1338</v>
      </c>
      <c r="O154" s="261" t="s">
        <v>1339</v>
      </c>
      <c r="P154" s="261"/>
    </row>
    <row r="155" spans="2:16" x14ac:dyDescent="0.25">
      <c r="B155" s="147">
        <v>2</v>
      </c>
      <c r="C155" s="147">
        <v>3</v>
      </c>
      <c r="D155" s="147">
        <v>2</v>
      </c>
      <c r="E155" s="251">
        <v>18</v>
      </c>
      <c r="F155" s="154"/>
      <c r="G155" s="179" t="s">
        <v>1141</v>
      </c>
      <c r="H155" s="179" t="s">
        <v>444</v>
      </c>
      <c r="I155" s="179" t="s">
        <v>445</v>
      </c>
      <c r="J155" s="154" t="s">
        <v>1136</v>
      </c>
      <c r="K155" s="179" t="s">
        <v>1350</v>
      </c>
      <c r="L155" s="154" t="s">
        <v>383</v>
      </c>
      <c r="M155" s="154" t="s">
        <v>380</v>
      </c>
      <c r="N155" s="154" t="s">
        <v>1338</v>
      </c>
      <c r="O155" s="154" t="s">
        <v>1339</v>
      </c>
      <c r="P155" s="154"/>
    </row>
    <row r="156" spans="2:16" x14ac:dyDescent="0.25">
      <c r="B156" s="147">
        <v>2</v>
      </c>
      <c r="C156" s="147">
        <v>3</v>
      </c>
      <c r="D156" s="147">
        <v>2</v>
      </c>
      <c r="E156" s="251">
        <v>18</v>
      </c>
      <c r="F156" s="154"/>
      <c r="G156" s="179" t="s">
        <v>1141</v>
      </c>
      <c r="H156" s="179" t="s">
        <v>444</v>
      </c>
      <c r="I156" s="179" t="s">
        <v>445</v>
      </c>
      <c r="J156" s="154" t="s">
        <v>454</v>
      </c>
      <c r="K156" s="179" t="s">
        <v>1121</v>
      </c>
      <c r="L156" s="154" t="s">
        <v>383</v>
      </c>
      <c r="M156" s="154" t="s">
        <v>380</v>
      </c>
      <c r="N156" s="154" t="s">
        <v>1338</v>
      </c>
      <c r="O156" s="154" t="s">
        <v>1339</v>
      </c>
      <c r="P156" s="154"/>
    </row>
    <row r="157" spans="2:16" x14ac:dyDescent="0.25">
      <c r="B157" s="147">
        <v>2</v>
      </c>
      <c r="C157" s="147">
        <v>3</v>
      </c>
      <c r="D157" s="147">
        <v>2</v>
      </c>
      <c r="E157" s="251">
        <v>18</v>
      </c>
      <c r="F157" s="154"/>
      <c r="G157" s="179" t="s">
        <v>1141</v>
      </c>
      <c r="H157" s="179" t="s">
        <v>444</v>
      </c>
      <c r="I157" s="179" t="s">
        <v>445</v>
      </c>
      <c r="J157" s="154" t="s">
        <v>1168</v>
      </c>
      <c r="K157" s="179" t="s">
        <v>1169</v>
      </c>
      <c r="L157" s="154" t="s">
        <v>383</v>
      </c>
      <c r="M157" s="154" t="s">
        <v>380</v>
      </c>
      <c r="N157" s="154" t="s">
        <v>1338</v>
      </c>
      <c r="O157" s="154" t="s">
        <v>1339</v>
      </c>
      <c r="P157" s="154"/>
    </row>
    <row r="158" spans="2:16" x14ac:dyDescent="0.25">
      <c r="B158" s="147">
        <v>2</v>
      </c>
      <c r="C158" s="147">
        <v>3</v>
      </c>
      <c r="D158" s="147">
        <v>2</v>
      </c>
      <c r="E158" s="251">
        <v>18</v>
      </c>
      <c r="F158" s="154"/>
      <c r="G158" s="179" t="s">
        <v>1141</v>
      </c>
      <c r="H158" s="179" t="s">
        <v>444</v>
      </c>
      <c r="I158" s="179" t="s">
        <v>445</v>
      </c>
      <c r="J158" s="154" t="s">
        <v>1493</v>
      </c>
      <c r="K158" s="179" t="s">
        <v>1170</v>
      </c>
      <c r="L158" s="154" t="s">
        <v>383</v>
      </c>
      <c r="M158" s="154" t="s">
        <v>379</v>
      </c>
      <c r="N158" s="154" t="s">
        <v>1336</v>
      </c>
      <c r="O158" s="154"/>
      <c r="P158" s="154"/>
    </row>
    <row r="159" spans="2:16" x14ac:dyDescent="0.25">
      <c r="B159" s="147">
        <v>2</v>
      </c>
      <c r="C159" s="147">
        <v>3</v>
      </c>
      <c r="D159" s="147">
        <v>2</v>
      </c>
      <c r="E159" s="251">
        <v>18</v>
      </c>
      <c r="F159" s="154"/>
      <c r="G159" s="179" t="s">
        <v>1141</v>
      </c>
      <c r="H159" s="179" t="s">
        <v>444</v>
      </c>
      <c r="I159" s="179" t="s">
        <v>445</v>
      </c>
      <c r="J159" s="154" t="s">
        <v>1494</v>
      </c>
      <c r="K159" s="179" t="s">
        <v>1166</v>
      </c>
      <c r="L159" s="154" t="s">
        <v>383</v>
      </c>
      <c r="M159" s="154" t="s">
        <v>380</v>
      </c>
      <c r="N159" s="154" t="s">
        <v>1338</v>
      </c>
      <c r="O159" s="154" t="s">
        <v>1339</v>
      </c>
      <c r="P159" s="154"/>
    </row>
    <row r="160" spans="2:16" x14ac:dyDescent="0.25">
      <c r="B160" s="147">
        <v>2</v>
      </c>
      <c r="C160" s="147">
        <v>3</v>
      </c>
      <c r="D160" s="147">
        <v>2</v>
      </c>
      <c r="E160" s="251">
        <v>18</v>
      </c>
      <c r="F160" s="154"/>
      <c r="G160" s="179" t="s">
        <v>1141</v>
      </c>
      <c r="H160" s="179" t="s">
        <v>444</v>
      </c>
      <c r="I160" s="179" t="s">
        <v>445</v>
      </c>
      <c r="J160" s="154" t="s">
        <v>1495</v>
      </c>
      <c r="K160" s="179" t="s">
        <v>1167</v>
      </c>
      <c r="L160" s="154" t="s">
        <v>383</v>
      </c>
      <c r="M160" s="154" t="s">
        <v>380</v>
      </c>
      <c r="N160" s="154" t="s">
        <v>1338</v>
      </c>
      <c r="O160" s="154" t="s">
        <v>1339</v>
      </c>
      <c r="P160" s="154"/>
    </row>
    <row r="161" spans="2:16" x14ac:dyDescent="0.25">
      <c r="B161" s="147">
        <v>2</v>
      </c>
      <c r="C161" s="147">
        <v>3</v>
      </c>
      <c r="D161" s="147">
        <v>2</v>
      </c>
      <c r="E161" s="251">
        <v>18</v>
      </c>
      <c r="F161" s="154"/>
      <c r="G161" s="179" t="s">
        <v>1141</v>
      </c>
      <c r="H161" s="179" t="s">
        <v>444</v>
      </c>
      <c r="I161" s="179" t="s">
        <v>445</v>
      </c>
      <c r="J161" s="154" t="s">
        <v>1469</v>
      </c>
      <c r="K161" s="179" t="s">
        <v>1470</v>
      </c>
      <c r="L161" s="154" t="s">
        <v>383</v>
      </c>
      <c r="M161" s="154" t="s">
        <v>380</v>
      </c>
      <c r="N161" s="154" t="s">
        <v>1338</v>
      </c>
      <c r="O161" s="154" t="s">
        <v>1339</v>
      </c>
      <c r="P161" s="154"/>
    </row>
    <row r="162" spans="2:16" x14ac:dyDescent="0.25">
      <c r="B162" s="147">
        <v>2</v>
      </c>
      <c r="C162" s="147">
        <v>3</v>
      </c>
      <c r="D162" s="147">
        <v>2</v>
      </c>
      <c r="E162" s="251">
        <v>18</v>
      </c>
      <c r="F162" s="154"/>
      <c r="G162" s="179" t="s">
        <v>1141</v>
      </c>
      <c r="H162" s="179" t="s">
        <v>444</v>
      </c>
      <c r="I162" s="179" t="s">
        <v>445</v>
      </c>
      <c r="J162" s="154" t="s">
        <v>1471</v>
      </c>
      <c r="K162" s="179" t="s">
        <v>1472</v>
      </c>
      <c r="L162" s="154" t="s">
        <v>383</v>
      </c>
      <c r="M162" s="154" t="s">
        <v>380</v>
      </c>
      <c r="N162" s="154" t="s">
        <v>1338</v>
      </c>
      <c r="O162" s="154" t="s">
        <v>1339</v>
      </c>
      <c r="P162" s="154"/>
    </row>
    <row r="163" spans="2:16" x14ac:dyDescent="0.25">
      <c r="B163" s="147">
        <v>2</v>
      </c>
      <c r="C163" s="147">
        <v>3</v>
      </c>
      <c r="D163" s="147">
        <v>2</v>
      </c>
      <c r="E163" s="251">
        <v>18</v>
      </c>
      <c r="F163" s="154"/>
      <c r="G163" s="179" t="s">
        <v>1141</v>
      </c>
      <c r="H163" s="179" t="s">
        <v>444</v>
      </c>
      <c r="I163" s="179" t="s">
        <v>445</v>
      </c>
      <c r="J163" s="154" t="s">
        <v>1496</v>
      </c>
      <c r="K163" s="179" t="s">
        <v>1171</v>
      </c>
      <c r="L163" s="154" t="s">
        <v>383</v>
      </c>
      <c r="M163" s="154" t="s">
        <v>380</v>
      </c>
      <c r="N163" s="154" t="s">
        <v>1338</v>
      </c>
      <c r="O163" s="154" t="s">
        <v>1339</v>
      </c>
      <c r="P163" s="154"/>
    </row>
    <row r="164" spans="2:16" x14ac:dyDescent="0.25">
      <c r="B164" s="147">
        <v>2</v>
      </c>
      <c r="C164" s="147">
        <v>3</v>
      </c>
      <c r="D164" s="147">
        <v>2</v>
      </c>
      <c r="E164" s="251">
        <v>18</v>
      </c>
      <c r="F164" s="154"/>
      <c r="G164" s="179" t="s">
        <v>1141</v>
      </c>
      <c r="H164" s="179" t="s">
        <v>444</v>
      </c>
      <c r="I164" s="179" t="s">
        <v>445</v>
      </c>
      <c r="J164" s="154" t="s">
        <v>1497</v>
      </c>
      <c r="K164" s="179" t="s">
        <v>1172</v>
      </c>
      <c r="L164" s="154" t="s">
        <v>383</v>
      </c>
      <c r="M164" s="154" t="s">
        <v>380</v>
      </c>
      <c r="N164" s="154" t="s">
        <v>1342</v>
      </c>
      <c r="O164" s="154" t="s">
        <v>1344</v>
      </c>
      <c r="P164" s="154"/>
    </row>
    <row r="165" spans="2:16" x14ac:dyDescent="0.25">
      <c r="B165" s="147">
        <v>2</v>
      </c>
      <c r="C165" s="147">
        <v>3</v>
      </c>
      <c r="D165" s="147">
        <v>2</v>
      </c>
      <c r="E165" s="251">
        <v>18</v>
      </c>
      <c r="F165" s="154"/>
      <c r="G165" s="179" t="s">
        <v>1141</v>
      </c>
      <c r="H165" s="179" t="s">
        <v>444</v>
      </c>
      <c r="I165" s="179" t="s">
        <v>445</v>
      </c>
      <c r="J165" s="154" t="s">
        <v>1498</v>
      </c>
      <c r="K165" s="179" t="s">
        <v>1173</v>
      </c>
      <c r="L165" s="154" t="s">
        <v>383</v>
      </c>
      <c r="M165" s="154" t="s">
        <v>380</v>
      </c>
      <c r="N165" s="154" t="s">
        <v>1338</v>
      </c>
      <c r="O165" s="154" t="s">
        <v>1339</v>
      </c>
      <c r="P165" s="154"/>
    </row>
    <row r="166" spans="2:16" x14ac:dyDescent="0.25">
      <c r="B166" s="147">
        <v>2</v>
      </c>
      <c r="C166" s="147">
        <v>3</v>
      </c>
      <c r="D166" s="147">
        <v>2</v>
      </c>
      <c r="E166" s="251">
        <v>18</v>
      </c>
      <c r="F166" s="154"/>
      <c r="G166" s="179" t="s">
        <v>1141</v>
      </c>
      <c r="H166" s="179" t="s">
        <v>444</v>
      </c>
      <c r="I166" s="179" t="s">
        <v>445</v>
      </c>
      <c r="J166" s="154" t="s">
        <v>1499</v>
      </c>
      <c r="K166" s="179" t="s">
        <v>1174</v>
      </c>
      <c r="L166" s="154" t="s">
        <v>383</v>
      </c>
      <c r="M166" s="154" t="s">
        <v>380</v>
      </c>
      <c r="N166" s="154" t="s">
        <v>1338</v>
      </c>
      <c r="O166" s="154" t="s">
        <v>1339</v>
      </c>
      <c r="P166" s="154"/>
    </row>
    <row r="167" spans="2:16" x14ac:dyDescent="0.25">
      <c r="B167" s="147">
        <v>2</v>
      </c>
      <c r="C167" s="147">
        <v>3</v>
      </c>
      <c r="D167" s="147">
        <v>2</v>
      </c>
      <c r="E167" s="251">
        <v>18</v>
      </c>
      <c r="F167" s="154"/>
      <c r="G167" s="179" t="s">
        <v>1141</v>
      </c>
      <c r="H167" s="179" t="s">
        <v>444</v>
      </c>
      <c r="I167" s="179" t="s">
        <v>445</v>
      </c>
      <c r="J167" s="154" t="s">
        <v>1500</v>
      </c>
      <c r="K167" s="179" t="s">
        <v>1175</v>
      </c>
      <c r="L167" s="154" t="s">
        <v>383</v>
      </c>
      <c r="M167" s="154" t="s">
        <v>380</v>
      </c>
      <c r="N167" s="154" t="s">
        <v>1342</v>
      </c>
      <c r="O167" s="154" t="s">
        <v>1344</v>
      </c>
      <c r="P167" s="154"/>
    </row>
    <row r="168" spans="2:16" x14ac:dyDescent="0.25">
      <c r="B168" s="147">
        <v>2</v>
      </c>
      <c r="C168" s="147">
        <v>3</v>
      </c>
      <c r="D168" s="147">
        <v>2</v>
      </c>
      <c r="E168" s="251">
        <v>18</v>
      </c>
      <c r="F168" s="154"/>
      <c r="G168" s="179" t="s">
        <v>1141</v>
      </c>
      <c r="H168" s="179" t="s">
        <v>444</v>
      </c>
      <c r="I168" s="179" t="s">
        <v>445</v>
      </c>
      <c r="J168" s="154" t="s">
        <v>1501</v>
      </c>
      <c r="K168" s="179" t="s">
        <v>1176</v>
      </c>
      <c r="L168" s="154" t="s">
        <v>383</v>
      </c>
      <c r="M168" s="154" t="s">
        <v>380</v>
      </c>
      <c r="N168" s="154" t="s">
        <v>1342</v>
      </c>
      <c r="O168" s="154" t="s">
        <v>1344</v>
      </c>
      <c r="P168" s="154"/>
    </row>
    <row r="169" spans="2:16" x14ac:dyDescent="0.25">
      <c r="B169" s="147">
        <v>2</v>
      </c>
      <c r="C169" s="147">
        <v>3</v>
      </c>
      <c r="D169" s="147">
        <v>2</v>
      </c>
      <c r="E169" s="251">
        <v>18</v>
      </c>
      <c r="F169" s="154"/>
      <c r="G169" s="179" t="s">
        <v>1141</v>
      </c>
      <c r="H169" s="179" t="s">
        <v>444</v>
      </c>
      <c r="I169" s="179" t="s">
        <v>445</v>
      </c>
      <c r="J169" s="154" t="s">
        <v>440</v>
      </c>
      <c r="K169" s="179" t="s">
        <v>441</v>
      </c>
      <c r="L169" s="154" t="s">
        <v>383</v>
      </c>
      <c r="M169" s="154" t="s">
        <v>380</v>
      </c>
      <c r="N169" s="154" t="s">
        <v>1338</v>
      </c>
      <c r="O169" s="154" t="s">
        <v>1339</v>
      </c>
      <c r="P169" s="154"/>
    </row>
    <row r="170" spans="2:16" x14ac:dyDescent="0.25">
      <c r="B170" s="147">
        <v>2</v>
      </c>
      <c r="C170" s="147">
        <v>3</v>
      </c>
      <c r="D170" s="147">
        <v>2</v>
      </c>
      <c r="E170" s="251">
        <v>18</v>
      </c>
      <c r="F170" s="154"/>
      <c r="G170" s="179" t="s">
        <v>1141</v>
      </c>
      <c r="H170" s="179" t="s">
        <v>444</v>
      </c>
      <c r="I170" s="179" t="s">
        <v>445</v>
      </c>
      <c r="J170" s="154" t="s">
        <v>1093</v>
      </c>
      <c r="K170" s="179" t="s">
        <v>1094</v>
      </c>
      <c r="L170" s="154" t="s">
        <v>383</v>
      </c>
      <c r="M170" s="154" t="s">
        <v>380</v>
      </c>
      <c r="N170" s="154" t="s">
        <v>1338</v>
      </c>
      <c r="O170" s="154" t="s">
        <v>1339</v>
      </c>
      <c r="P170" s="154"/>
    </row>
    <row r="171" spans="2:16" x14ac:dyDescent="0.25">
      <c r="B171" s="147">
        <v>2</v>
      </c>
      <c r="C171" s="147">
        <v>3</v>
      </c>
      <c r="D171" s="147">
        <v>2</v>
      </c>
      <c r="E171" s="251">
        <v>18</v>
      </c>
      <c r="F171" s="154"/>
      <c r="G171" s="179" t="s">
        <v>1141</v>
      </c>
      <c r="H171" s="179" t="s">
        <v>444</v>
      </c>
      <c r="I171" s="179" t="s">
        <v>445</v>
      </c>
      <c r="J171" s="154" t="s">
        <v>455</v>
      </c>
      <c r="K171" s="179" t="s">
        <v>1095</v>
      </c>
      <c r="L171" s="154" t="s">
        <v>383</v>
      </c>
      <c r="M171" s="154" t="s">
        <v>380</v>
      </c>
      <c r="N171" s="154" t="s">
        <v>1338</v>
      </c>
      <c r="O171" s="154" t="s">
        <v>1339</v>
      </c>
      <c r="P171" s="154"/>
    </row>
    <row r="172" spans="2:16" x14ac:dyDescent="0.25">
      <c r="B172" s="147">
        <v>2</v>
      </c>
      <c r="C172" s="147">
        <v>3</v>
      </c>
      <c r="D172" s="147">
        <v>2</v>
      </c>
      <c r="E172" s="251">
        <v>18</v>
      </c>
      <c r="F172" s="154"/>
      <c r="G172" s="179" t="s">
        <v>1141</v>
      </c>
      <c r="H172" s="179" t="s">
        <v>444</v>
      </c>
      <c r="I172" s="179" t="s">
        <v>445</v>
      </c>
      <c r="J172" s="154" t="s">
        <v>1177</v>
      </c>
      <c r="K172" s="179" t="s">
        <v>1178</v>
      </c>
      <c r="L172" s="154" t="s">
        <v>383</v>
      </c>
      <c r="M172" s="154" t="s">
        <v>376</v>
      </c>
      <c r="N172" s="154" t="s">
        <v>1333</v>
      </c>
      <c r="O172" s="154"/>
      <c r="P172" s="154"/>
    </row>
    <row r="173" spans="2:16" x14ac:dyDescent="0.25">
      <c r="B173" s="147">
        <v>2</v>
      </c>
      <c r="C173" s="147">
        <v>3</v>
      </c>
      <c r="D173" s="147">
        <v>2</v>
      </c>
      <c r="E173" s="251">
        <v>18</v>
      </c>
      <c r="F173" s="154"/>
      <c r="G173" s="179" t="s">
        <v>1141</v>
      </c>
      <c r="H173" s="179" t="s">
        <v>444</v>
      </c>
      <c r="I173" s="179" t="s">
        <v>445</v>
      </c>
      <c r="J173" s="154" t="s">
        <v>1179</v>
      </c>
      <c r="K173" s="179" t="s">
        <v>1180</v>
      </c>
      <c r="L173" s="154" t="s">
        <v>383</v>
      </c>
      <c r="M173" s="154" t="s">
        <v>380</v>
      </c>
      <c r="N173" s="154" t="s">
        <v>1338</v>
      </c>
      <c r="O173" s="154" t="s">
        <v>1339</v>
      </c>
      <c r="P173" s="154"/>
    </row>
    <row r="174" spans="2:16" x14ac:dyDescent="0.25">
      <c r="B174" s="264">
        <v>2</v>
      </c>
      <c r="C174" s="264">
        <v>3</v>
      </c>
      <c r="D174" s="264">
        <v>2</v>
      </c>
      <c r="E174" s="265">
        <v>18</v>
      </c>
      <c r="F174" s="186"/>
      <c r="G174" s="187" t="s">
        <v>1141</v>
      </c>
      <c r="H174" s="186" t="s">
        <v>1112</v>
      </c>
      <c r="I174" s="186" t="s">
        <v>1113</v>
      </c>
      <c r="J174" s="188"/>
      <c r="K174" s="186"/>
      <c r="L174" s="189"/>
      <c r="M174" s="189"/>
      <c r="N174" s="189"/>
      <c r="O174" s="189"/>
      <c r="P174" s="189"/>
    </row>
    <row r="175" spans="2:16" x14ac:dyDescent="0.25">
      <c r="B175" s="147">
        <v>2</v>
      </c>
      <c r="C175" s="147">
        <v>3</v>
      </c>
      <c r="D175" s="147">
        <v>2</v>
      </c>
      <c r="E175" s="251">
        <v>18</v>
      </c>
      <c r="F175" s="154"/>
      <c r="G175" s="179" t="s">
        <v>1141</v>
      </c>
      <c r="H175" s="179" t="s">
        <v>1112</v>
      </c>
      <c r="I175" s="179" t="s">
        <v>1113</v>
      </c>
      <c r="J175" s="154" t="s">
        <v>1502</v>
      </c>
      <c r="K175" s="179" t="s">
        <v>1182</v>
      </c>
      <c r="L175" s="154" t="s">
        <v>383</v>
      </c>
      <c r="M175" s="154" t="s">
        <v>379</v>
      </c>
      <c r="N175" s="154" t="s">
        <v>1336</v>
      </c>
      <c r="O175" s="154"/>
      <c r="P175" s="154"/>
    </row>
    <row r="176" spans="2:16" x14ac:dyDescent="0.25">
      <c r="B176" s="264">
        <v>2</v>
      </c>
      <c r="C176" s="264">
        <v>3</v>
      </c>
      <c r="D176" s="264">
        <v>2</v>
      </c>
      <c r="E176" s="265">
        <v>18</v>
      </c>
      <c r="F176" s="186"/>
      <c r="G176" s="187" t="s">
        <v>1141</v>
      </c>
      <c r="H176" s="186" t="s">
        <v>1183</v>
      </c>
      <c r="I176" s="186" t="s">
        <v>1184</v>
      </c>
      <c r="J176" s="188"/>
      <c r="K176" s="186"/>
      <c r="L176" s="189"/>
      <c r="M176" s="189"/>
      <c r="N176" s="189"/>
      <c r="O176" s="189"/>
      <c r="P176" s="189"/>
    </row>
    <row r="177" spans="2:16" x14ac:dyDescent="0.25">
      <c r="B177" s="147">
        <v>2</v>
      </c>
      <c r="C177" s="147">
        <v>3</v>
      </c>
      <c r="D177" s="147">
        <v>2</v>
      </c>
      <c r="E177" s="251">
        <v>18</v>
      </c>
      <c r="F177" s="154"/>
      <c r="G177" s="179" t="s">
        <v>1141</v>
      </c>
      <c r="H177" s="179" t="s">
        <v>1183</v>
      </c>
      <c r="I177" s="179" t="s">
        <v>1184</v>
      </c>
      <c r="J177" s="154" t="s">
        <v>1469</v>
      </c>
      <c r="K177" s="179" t="s">
        <v>1470</v>
      </c>
      <c r="L177" s="154" t="s">
        <v>383</v>
      </c>
      <c r="M177" s="154" t="s">
        <v>379</v>
      </c>
      <c r="N177" s="154" t="s">
        <v>1355</v>
      </c>
      <c r="O177" s="154"/>
      <c r="P177" s="154"/>
    </row>
    <row r="178" spans="2:16" x14ac:dyDescent="0.25">
      <c r="B178" s="147">
        <v>2</v>
      </c>
      <c r="C178" s="147">
        <v>3</v>
      </c>
      <c r="D178" s="147">
        <v>2</v>
      </c>
      <c r="E178" s="251">
        <v>18</v>
      </c>
      <c r="F178" s="154"/>
      <c r="G178" s="179" t="s">
        <v>1141</v>
      </c>
      <c r="H178" s="179" t="s">
        <v>1183</v>
      </c>
      <c r="I178" s="179" t="s">
        <v>1184</v>
      </c>
      <c r="J178" s="154" t="s">
        <v>1471</v>
      </c>
      <c r="K178" s="179" t="s">
        <v>1472</v>
      </c>
      <c r="L178" s="154" t="s">
        <v>383</v>
      </c>
      <c r="M178" s="154" t="s">
        <v>379</v>
      </c>
      <c r="N178" s="154" t="s">
        <v>1355</v>
      </c>
      <c r="O178" s="154"/>
      <c r="P178" s="154"/>
    </row>
    <row r="179" spans="2:16" x14ac:dyDescent="0.25">
      <c r="B179" s="147">
        <v>2</v>
      </c>
      <c r="C179" s="147">
        <v>3</v>
      </c>
      <c r="D179" s="147">
        <v>2</v>
      </c>
      <c r="E179" s="251">
        <v>18</v>
      </c>
      <c r="F179" s="154"/>
      <c r="G179" s="179" t="s">
        <v>1141</v>
      </c>
      <c r="H179" s="179" t="s">
        <v>1183</v>
      </c>
      <c r="I179" s="179" t="s">
        <v>1184</v>
      </c>
      <c r="J179" s="154" t="s">
        <v>1185</v>
      </c>
      <c r="K179" s="179" t="s">
        <v>1186</v>
      </c>
      <c r="L179" s="154" t="s">
        <v>383</v>
      </c>
      <c r="M179" s="154" t="s">
        <v>379</v>
      </c>
      <c r="N179" s="154" t="s">
        <v>1355</v>
      </c>
      <c r="O179" s="154"/>
      <c r="P179" s="154"/>
    </row>
    <row r="180" spans="2:16" x14ac:dyDescent="0.25">
      <c r="B180" s="264">
        <v>2</v>
      </c>
      <c r="C180" s="264">
        <v>3</v>
      </c>
      <c r="D180" s="264">
        <v>2</v>
      </c>
      <c r="E180" s="265">
        <v>18</v>
      </c>
      <c r="F180" s="186"/>
      <c r="G180" s="187" t="s">
        <v>1141</v>
      </c>
      <c r="H180" s="186" t="s">
        <v>1187</v>
      </c>
      <c r="I180" s="186" t="s">
        <v>1188</v>
      </c>
      <c r="J180" s="188"/>
      <c r="K180" s="186"/>
      <c r="L180" s="189"/>
      <c r="M180" s="189"/>
      <c r="N180" s="189"/>
      <c r="O180" s="189"/>
      <c r="P180" s="189"/>
    </row>
    <row r="181" spans="2:16" x14ac:dyDescent="0.25">
      <c r="B181" s="147">
        <v>2</v>
      </c>
      <c r="C181" s="147">
        <v>3</v>
      </c>
      <c r="D181" s="147">
        <v>2</v>
      </c>
      <c r="E181" s="251">
        <v>18</v>
      </c>
      <c r="F181" s="154"/>
      <c r="G181" s="179" t="s">
        <v>1141</v>
      </c>
      <c r="H181" s="179" t="s">
        <v>1187</v>
      </c>
      <c r="I181" s="179" t="s">
        <v>1188</v>
      </c>
      <c r="J181" s="154" t="s">
        <v>1503</v>
      </c>
      <c r="K181" s="179" t="s">
        <v>1188</v>
      </c>
      <c r="L181" s="154" t="s">
        <v>383</v>
      </c>
      <c r="M181" s="154" t="s">
        <v>379</v>
      </c>
      <c r="N181" s="154" t="s">
        <v>1335</v>
      </c>
      <c r="O181" s="154"/>
      <c r="P181" s="154"/>
    </row>
    <row r="182" spans="2:16" x14ac:dyDescent="0.25">
      <c r="B182" s="147">
        <v>2</v>
      </c>
      <c r="C182" s="147">
        <v>3</v>
      </c>
      <c r="D182" s="147">
        <v>2</v>
      </c>
      <c r="E182" s="251">
        <v>18</v>
      </c>
      <c r="F182" s="154"/>
      <c r="G182" s="179" t="s">
        <v>1141</v>
      </c>
      <c r="H182" s="179" t="s">
        <v>1187</v>
      </c>
      <c r="I182" s="179" t="s">
        <v>1188</v>
      </c>
      <c r="J182" s="154" t="s">
        <v>1469</v>
      </c>
      <c r="K182" s="179" t="s">
        <v>1470</v>
      </c>
      <c r="L182" s="154" t="s">
        <v>383</v>
      </c>
      <c r="M182" s="154" t="s">
        <v>379</v>
      </c>
      <c r="N182" s="154" t="s">
        <v>1335</v>
      </c>
      <c r="O182" s="154"/>
      <c r="P182" s="154"/>
    </row>
    <row r="183" spans="2:16" x14ac:dyDescent="0.25">
      <c r="B183" s="147">
        <v>2</v>
      </c>
      <c r="C183" s="147">
        <v>3</v>
      </c>
      <c r="D183" s="147">
        <v>2</v>
      </c>
      <c r="E183" s="251">
        <v>18</v>
      </c>
      <c r="F183" s="154"/>
      <c r="G183" s="179" t="s">
        <v>1141</v>
      </c>
      <c r="H183" s="179" t="s">
        <v>1187</v>
      </c>
      <c r="I183" s="179" t="s">
        <v>1188</v>
      </c>
      <c r="J183" s="154" t="s">
        <v>1471</v>
      </c>
      <c r="K183" s="179" t="s">
        <v>1472</v>
      </c>
      <c r="L183" s="154" t="s">
        <v>383</v>
      </c>
      <c r="M183" s="154" t="s">
        <v>379</v>
      </c>
      <c r="N183" s="154" t="s">
        <v>1335</v>
      </c>
      <c r="O183" s="154"/>
      <c r="P183" s="154"/>
    </row>
    <row r="184" spans="2:16" x14ac:dyDescent="0.25">
      <c r="B184" s="264">
        <v>2</v>
      </c>
      <c r="C184" s="264">
        <v>3</v>
      </c>
      <c r="D184" s="264">
        <v>2</v>
      </c>
      <c r="E184" s="265">
        <v>18</v>
      </c>
      <c r="F184" s="186"/>
      <c r="G184" s="187" t="s">
        <v>1141</v>
      </c>
      <c r="H184" s="186" t="s">
        <v>1189</v>
      </c>
      <c r="I184" s="186" t="s">
        <v>1190</v>
      </c>
      <c r="J184" s="188"/>
      <c r="K184" s="186"/>
      <c r="L184" s="189"/>
      <c r="M184" s="189"/>
      <c r="N184" s="189"/>
      <c r="O184" s="189"/>
      <c r="P184" s="189"/>
    </row>
    <row r="185" spans="2:16" x14ac:dyDescent="0.25">
      <c r="B185" s="147">
        <v>2</v>
      </c>
      <c r="C185" s="147">
        <v>3</v>
      </c>
      <c r="D185" s="147">
        <v>2</v>
      </c>
      <c r="E185" s="251">
        <v>18</v>
      </c>
      <c r="F185" s="154"/>
      <c r="G185" s="179" t="s">
        <v>1141</v>
      </c>
      <c r="H185" s="179" t="s">
        <v>1189</v>
      </c>
      <c r="I185" s="179" t="s">
        <v>1190</v>
      </c>
      <c r="J185" s="154" t="s">
        <v>1144</v>
      </c>
      <c r="K185" s="179" t="s">
        <v>1145</v>
      </c>
      <c r="L185" s="154" t="s">
        <v>383</v>
      </c>
      <c r="M185" s="154" t="s">
        <v>380</v>
      </c>
      <c r="N185" s="154" t="s">
        <v>1338</v>
      </c>
      <c r="O185" s="154" t="s">
        <v>1339</v>
      </c>
      <c r="P185" s="154"/>
    </row>
    <row r="186" spans="2:16" x14ac:dyDescent="0.25">
      <c r="B186" s="147">
        <v>2</v>
      </c>
      <c r="C186" s="147">
        <v>3</v>
      </c>
      <c r="D186" s="147">
        <v>2</v>
      </c>
      <c r="E186" s="251">
        <v>18</v>
      </c>
      <c r="F186" s="154"/>
      <c r="G186" s="179" t="s">
        <v>1141</v>
      </c>
      <c r="H186" s="179" t="s">
        <v>1189</v>
      </c>
      <c r="I186" s="179" t="s">
        <v>1190</v>
      </c>
      <c r="J186" s="154" t="s">
        <v>1150</v>
      </c>
      <c r="K186" s="179" t="s">
        <v>1151</v>
      </c>
      <c r="L186" s="154" t="s">
        <v>383</v>
      </c>
      <c r="M186" s="154" t="s">
        <v>380</v>
      </c>
      <c r="N186" s="154" t="s">
        <v>1338</v>
      </c>
      <c r="O186" s="154" t="s">
        <v>1339</v>
      </c>
      <c r="P186" s="154"/>
    </row>
    <row r="187" spans="2:16" x14ac:dyDescent="0.25">
      <c r="B187" s="147">
        <v>2</v>
      </c>
      <c r="C187" s="147">
        <v>3</v>
      </c>
      <c r="D187" s="147">
        <v>2</v>
      </c>
      <c r="E187" s="251">
        <v>18</v>
      </c>
      <c r="F187" s="154"/>
      <c r="G187" s="179" t="s">
        <v>1141</v>
      </c>
      <c r="H187" s="179" t="s">
        <v>1189</v>
      </c>
      <c r="I187" s="179" t="s">
        <v>1190</v>
      </c>
      <c r="J187" s="154" t="s">
        <v>1504</v>
      </c>
      <c r="K187" s="179" t="s">
        <v>1160</v>
      </c>
      <c r="L187" s="154" t="s">
        <v>383</v>
      </c>
      <c r="M187" s="154" t="s">
        <v>380</v>
      </c>
      <c r="N187" s="154" t="s">
        <v>1338</v>
      </c>
      <c r="O187" s="154" t="s">
        <v>1339</v>
      </c>
      <c r="P187" s="154"/>
    </row>
    <row r="188" spans="2:16" x14ac:dyDescent="0.25">
      <c r="B188" s="147">
        <v>2</v>
      </c>
      <c r="C188" s="147">
        <v>3</v>
      </c>
      <c r="D188" s="147">
        <v>2</v>
      </c>
      <c r="E188" s="251">
        <v>18</v>
      </c>
      <c r="F188" s="154"/>
      <c r="G188" s="179" t="s">
        <v>1141</v>
      </c>
      <c r="H188" s="179" t="s">
        <v>1189</v>
      </c>
      <c r="I188" s="179" t="s">
        <v>1190</v>
      </c>
      <c r="J188" s="154" t="s">
        <v>1490</v>
      </c>
      <c r="K188" s="179" t="s">
        <v>1193</v>
      </c>
      <c r="L188" s="154" t="s">
        <v>383</v>
      </c>
      <c r="M188" s="154" t="s">
        <v>379</v>
      </c>
      <c r="N188" s="154" t="s">
        <v>1336</v>
      </c>
      <c r="O188" s="154"/>
      <c r="P188" s="154"/>
    </row>
    <row r="189" spans="2:16" x14ac:dyDescent="0.25">
      <c r="B189" s="147">
        <v>2</v>
      </c>
      <c r="C189" s="147">
        <v>3</v>
      </c>
      <c r="D189" s="147">
        <v>2</v>
      </c>
      <c r="E189" s="251">
        <v>18</v>
      </c>
      <c r="F189" s="154"/>
      <c r="G189" s="179" t="s">
        <v>1141</v>
      </c>
      <c r="H189" s="179" t="s">
        <v>1189</v>
      </c>
      <c r="I189" s="179" t="s">
        <v>1190</v>
      </c>
      <c r="J189" s="154" t="s">
        <v>1505</v>
      </c>
      <c r="K189" s="179" t="s">
        <v>1191</v>
      </c>
      <c r="L189" s="154" t="s">
        <v>383</v>
      </c>
      <c r="M189" s="154" t="s">
        <v>380</v>
      </c>
      <c r="N189" s="154" t="s">
        <v>1338</v>
      </c>
      <c r="O189" s="154" t="s">
        <v>1339</v>
      </c>
      <c r="P189" s="154"/>
    </row>
    <row r="190" spans="2:16" x14ac:dyDescent="0.25">
      <c r="B190" s="218">
        <v>2</v>
      </c>
      <c r="C190" s="218">
        <v>3</v>
      </c>
      <c r="D190" s="218">
        <v>3</v>
      </c>
      <c r="E190" s="219"/>
      <c r="F190" s="190"/>
      <c r="G190" s="191"/>
      <c r="H190" s="190"/>
      <c r="I190" s="190"/>
      <c r="J190" s="192"/>
      <c r="K190" s="190" t="s">
        <v>1196</v>
      </c>
      <c r="L190" s="193"/>
      <c r="M190" s="193"/>
      <c r="N190" s="193"/>
      <c r="O190" s="193"/>
      <c r="P190" s="193"/>
    </row>
    <row r="191" spans="2:16" x14ac:dyDescent="0.25">
      <c r="B191" s="212">
        <v>2</v>
      </c>
      <c r="C191" s="212">
        <v>3</v>
      </c>
      <c r="D191" s="212">
        <v>3</v>
      </c>
      <c r="E191" s="213">
        <v>2</v>
      </c>
      <c r="F191" s="171"/>
      <c r="G191" s="172" t="s">
        <v>1099</v>
      </c>
      <c r="H191" s="171"/>
      <c r="I191" s="171"/>
      <c r="J191" s="173"/>
      <c r="K191" s="171"/>
      <c r="L191" s="174"/>
      <c r="M191" s="174"/>
      <c r="N191" s="174"/>
      <c r="O191" s="174"/>
      <c r="P191" s="174"/>
    </row>
    <row r="192" spans="2:16" x14ac:dyDescent="0.25">
      <c r="B192" s="214">
        <v>2</v>
      </c>
      <c r="C192" s="214">
        <v>3</v>
      </c>
      <c r="D192" s="214">
        <v>3</v>
      </c>
      <c r="E192" s="215">
        <v>2</v>
      </c>
      <c r="F192" s="175"/>
      <c r="G192" s="176" t="s">
        <v>1099</v>
      </c>
      <c r="H192" s="175" t="s">
        <v>442</v>
      </c>
      <c r="I192" s="175" t="s">
        <v>443</v>
      </c>
      <c r="J192" s="177"/>
      <c r="K192" s="175"/>
      <c r="L192" s="178"/>
      <c r="M192" s="178"/>
      <c r="N192" s="178"/>
      <c r="O192" s="178"/>
      <c r="P192" s="178"/>
    </row>
    <row r="193" spans="2:16" x14ac:dyDescent="0.25">
      <c r="B193" s="147">
        <v>2</v>
      </c>
      <c r="C193" s="147">
        <v>3</v>
      </c>
      <c r="D193" s="147">
        <v>3</v>
      </c>
      <c r="E193" s="251">
        <v>2</v>
      </c>
      <c r="F193" s="154"/>
      <c r="G193" s="179" t="s">
        <v>1099</v>
      </c>
      <c r="H193" s="179" t="s">
        <v>442</v>
      </c>
      <c r="I193" s="179" t="s">
        <v>443</v>
      </c>
      <c r="J193" s="154" t="s">
        <v>1100</v>
      </c>
      <c r="K193" s="179" t="s">
        <v>1101</v>
      </c>
      <c r="L193" s="154" t="s">
        <v>383</v>
      </c>
      <c r="M193" s="154" t="s">
        <v>380</v>
      </c>
      <c r="N193" s="154" t="s">
        <v>1338</v>
      </c>
      <c r="O193" s="154" t="s">
        <v>1339</v>
      </c>
      <c r="P193" s="154"/>
    </row>
    <row r="194" spans="2:16" x14ac:dyDescent="0.25">
      <c r="B194" s="147">
        <v>2</v>
      </c>
      <c r="C194" s="147">
        <v>3</v>
      </c>
      <c r="D194" s="147">
        <v>3</v>
      </c>
      <c r="E194" s="251">
        <v>2</v>
      </c>
      <c r="F194" s="154"/>
      <c r="G194" s="179" t="s">
        <v>1099</v>
      </c>
      <c r="H194" s="179" t="s">
        <v>442</v>
      </c>
      <c r="I194" s="179" t="s">
        <v>443</v>
      </c>
      <c r="J194" s="154" t="s">
        <v>1469</v>
      </c>
      <c r="K194" s="179" t="s">
        <v>1470</v>
      </c>
      <c r="L194" s="154" t="s">
        <v>383</v>
      </c>
      <c r="M194" s="154" t="s">
        <v>380</v>
      </c>
      <c r="N194" s="154" t="s">
        <v>1338</v>
      </c>
      <c r="O194" s="154" t="s">
        <v>1339</v>
      </c>
      <c r="P194" s="154"/>
    </row>
    <row r="195" spans="2:16" x14ac:dyDescent="0.25">
      <c r="B195" s="147">
        <v>2</v>
      </c>
      <c r="C195" s="147">
        <v>3</v>
      </c>
      <c r="D195" s="147">
        <v>3</v>
      </c>
      <c r="E195" s="251">
        <v>2</v>
      </c>
      <c r="F195" s="154"/>
      <c r="G195" s="179" t="s">
        <v>1099</v>
      </c>
      <c r="H195" s="179" t="s">
        <v>442</v>
      </c>
      <c r="I195" s="179" t="s">
        <v>443</v>
      </c>
      <c r="J195" s="154" t="s">
        <v>1471</v>
      </c>
      <c r="K195" s="179" t="s">
        <v>1472</v>
      </c>
      <c r="L195" s="154" t="s">
        <v>383</v>
      </c>
      <c r="M195" s="154" t="s">
        <v>380</v>
      </c>
      <c r="N195" s="154" t="s">
        <v>1338</v>
      </c>
      <c r="O195" s="154" t="s">
        <v>1339</v>
      </c>
      <c r="P195" s="154"/>
    </row>
    <row r="196" spans="2:16" x14ac:dyDescent="0.25">
      <c r="B196" s="147">
        <v>2</v>
      </c>
      <c r="C196" s="147">
        <v>3</v>
      </c>
      <c r="D196" s="147">
        <v>3</v>
      </c>
      <c r="E196" s="251">
        <v>2</v>
      </c>
      <c r="F196" s="154"/>
      <c r="G196" s="179" t="s">
        <v>1099</v>
      </c>
      <c r="H196" s="179" t="s">
        <v>442</v>
      </c>
      <c r="I196" s="179" t="s">
        <v>443</v>
      </c>
      <c r="J196" s="154" t="s">
        <v>440</v>
      </c>
      <c r="K196" s="179" t="s">
        <v>441</v>
      </c>
      <c r="L196" s="154" t="s">
        <v>383</v>
      </c>
      <c r="M196" s="154" t="s">
        <v>380</v>
      </c>
      <c r="N196" s="154" t="s">
        <v>1338</v>
      </c>
      <c r="O196" s="154" t="s">
        <v>1339</v>
      </c>
      <c r="P196" s="154"/>
    </row>
    <row r="197" spans="2:16" x14ac:dyDescent="0.25">
      <c r="B197" s="147">
        <v>2</v>
      </c>
      <c r="C197" s="147">
        <v>3</v>
      </c>
      <c r="D197" s="147">
        <v>3</v>
      </c>
      <c r="E197" s="251">
        <v>2</v>
      </c>
      <c r="F197" s="154"/>
      <c r="G197" s="179" t="s">
        <v>1099</v>
      </c>
      <c r="H197" s="179" t="s">
        <v>442</v>
      </c>
      <c r="I197" s="179" t="s">
        <v>443</v>
      </c>
      <c r="J197" s="154" t="s">
        <v>455</v>
      </c>
      <c r="K197" s="179" t="s">
        <v>1095</v>
      </c>
      <c r="L197" s="154" t="s">
        <v>383</v>
      </c>
      <c r="M197" s="154" t="s">
        <v>380</v>
      </c>
      <c r="N197" s="154" t="s">
        <v>1338</v>
      </c>
      <c r="O197" s="154" t="s">
        <v>1339</v>
      </c>
      <c r="P197" s="154"/>
    </row>
    <row r="198" spans="2:16" x14ac:dyDescent="0.25">
      <c r="B198" s="262">
        <v>2</v>
      </c>
      <c r="C198" s="262">
        <v>3</v>
      </c>
      <c r="D198" s="262">
        <v>3</v>
      </c>
      <c r="E198" s="263">
        <v>19</v>
      </c>
      <c r="F198" s="182"/>
      <c r="G198" s="183" t="s">
        <v>1197</v>
      </c>
      <c r="H198" s="182"/>
      <c r="I198" s="182"/>
      <c r="J198" s="184"/>
      <c r="K198" s="182"/>
      <c r="L198" s="185"/>
      <c r="M198" s="185"/>
      <c r="N198" s="185"/>
      <c r="O198" s="185"/>
      <c r="P198" s="185"/>
    </row>
    <row r="199" spans="2:16" x14ac:dyDescent="0.25">
      <c r="B199" s="214">
        <v>2</v>
      </c>
      <c r="C199" s="214">
        <v>3</v>
      </c>
      <c r="D199" s="214">
        <v>3</v>
      </c>
      <c r="E199" s="215">
        <v>19</v>
      </c>
      <c r="F199" s="175"/>
      <c r="G199" s="176" t="s">
        <v>1197</v>
      </c>
      <c r="H199" s="175" t="s">
        <v>446</v>
      </c>
      <c r="I199" s="175" t="s">
        <v>447</v>
      </c>
      <c r="J199" s="177"/>
      <c r="K199" s="175"/>
      <c r="L199" s="178"/>
      <c r="M199" s="178"/>
      <c r="N199" s="178"/>
      <c r="O199" s="178"/>
      <c r="P199" s="178"/>
    </row>
    <row r="200" spans="2:16" x14ac:dyDescent="0.25">
      <c r="B200" s="147">
        <v>2</v>
      </c>
      <c r="C200" s="147">
        <v>3</v>
      </c>
      <c r="D200" s="147">
        <v>3</v>
      </c>
      <c r="E200" s="251">
        <v>19</v>
      </c>
      <c r="F200" s="154"/>
      <c r="G200" s="179" t="s">
        <v>1197</v>
      </c>
      <c r="H200" s="179" t="s">
        <v>446</v>
      </c>
      <c r="I200" s="179" t="s">
        <v>447</v>
      </c>
      <c r="J200" s="154" t="s">
        <v>1100</v>
      </c>
      <c r="K200" s="179" t="s">
        <v>1101</v>
      </c>
      <c r="L200" s="154" t="s">
        <v>383</v>
      </c>
      <c r="M200" s="154" t="s">
        <v>380</v>
      </c>
      <c r="N200" s="154" t="s">
        <v>1338</v>
      </c>
      <c r="O200" s="154" t="s">
        <v>1339</v>
      </c>
      <c r="P200" s="154"/>
    </row>
    <row r="201" spans="2:16" x14ac:dyDescent="0.25">
      <c r="B201" s="147">
        <v>2</v>
      </c>
      <c r="C201" s="147">
        <v>3</v>
      </c>
      <c r="D201" s="147">
        <v>3</v>
      </c>
      <c r="E201" s="251">
        <v>19</v>
      </c>
      <c r="F201" s="154"/>
      <c r="G201" s="179" t="s">
        <v>1197</v>
      </c>
      <c r="H201" s="179" t="s">
        <v>446</v>
      </c>
      <c r="I201" s="179" t="s">
        <v>447</v>
      </c>
      <c r="J201" s="154" t="s">
        <v>1506</v>
      </c>
      <c r="K201" s="179" t="s">
        <v>1198</v>
      </c>
      <c r="L201" s="154" t="s">
        <v>383</v>
      </c>
      <c r="M201" s="154" t="s">
        <v>381</v>
      </c>
      <c r="N201" s="154" t="s">
        <v>1561</v>
      </c>
      <c r="O201" s="154"/>
      <c r="P201" s="154"/>
    </row>
    <row r="202" spans="2:16" x14ac:dyDescent="0.25">
      <c r="B202" s="147">
        <v>2</v>
      </c>
      <c r="C202" s="147">
        <v>3</v>
      </c>
      <c r="D202" s="147">
        <v>3</v>
      </c>
      <c r="E202" s="251">
        <v>19</v>
      </c>
      <c r="F202" s="154"/>
      <c r="G202" s="179" t="s">
        <v>1197</v>
      </c>
      <c r="H202" s="179" t="s">
        <v>446</v>
      </c>
      <c r="I202" s="179" t="s">
        <v>447</v>
      </c>
      <c r="J202" s="154" t="s">
        <v>458</v>
      </c>
      <c r="K202" s="179" t="s">
        <v>1199</v>
      </c>
      <c r="L202" s="154" t="s">
        <v>383</v>
      </c>
      <c r="M202" s="154" t="s">
        <v>380</v>
      </c>
      <c r="N202" s="154" t="s">
        <v>1338</v>
      </c>
      <c r="O202" s="154" t="s">
        <v>1339</v>
      </c>
      <c r="P202" s="154"/>
    </row>
    <row r="203" spans="2:16" x14ac:dyDescent="0.25">
      <c r="B203" s="147">
        <v>2</v>
      </c>
      <c r="C203" s="147">
        <v>3</v>
      </c>
      <c r="D203" s="147">
        <v>3</v>
      </c>
      <c r="E203" s="251">
        <v>19</v>
      </c>
      <c r="F203" s="154"/>
      <c r="G203" s="179" t="s">
        <v>1197</v>
      </c>
      <c r="H203" s="179" t="s">
        <v>446</v>
      </c>
      <c r="I203" s="179" t="s">
        <v>447</v>
      </c>
      <c r="J203" s="154" t="s">
        <v>1200</v>
      </c>
      <c r="K203" s="179" t="s">
        <v>1349</v>
      </c>
      <c r="L203" s="154" t="s">
        <v>383</v>
      </c>
      <c r="M203" s="154" t="s">
        <v>380</v>
      </c>
      <c r="N203" s="154" t="s">
        <v>1338</v>
      </c>
      <c r="O203" s="154" t="s">
        <v>1339</v>
      </c>
      <c r="P203" s="154"/>
    </row>
    <row r="204" spans="2:16" x14ac:dyDescent="0.25">
      <c r="B204" s="147">
        <v>2</v>
      </c>
      <c r="C204" s="147">
        <v>3</v>
      </c>
      <c r="D204" s="147">
        <v>3</v>
      </c>
      <c r="E204" s="251">
        <v>19</v>
      </c>
      <c r="F204" s="154"/>
      <c r="G204" s="179" t="s">
        <v>1197</v>
      </c>
      <c r="H204" s="179" t="s">
        <v>446</v>
      </c>
      <c r="I204" s="179" t="s">
        <v>447</v>
      </c>
      <c r="J204" s="154" t="s">
        <v>1201</v>
      </c>
      <c r="K204" s="179" t="s">
        <v>1202</v>
      </c>
      <c r="L204" s="154" t="s">
        <v>383</v>
      </c>
      <c r="M204" s="154" t="s">
        <v>380</v>
      </c>
      <c r="N204" s="154" t="s">
        <v>1338</v>
      </c>
      <c r="O204" s="154" t="s">
        <v>1339</v>
      </c>
      <c r="P204" s="154"/>
    </row>
    <row r="205" spans="2:16" x14ac:dyDescent="0.25">
      <c r="B205" s="147">
        <v>2</v>
      </c>
      <c r="C205" s="147">
        <v>3</v>
      </c>
      <c r="D205" s="147">
        <v>3</v>
      </c>
      <c r="E205" s="251">
        <v>19</v>
      </c>
      <c r="F205" s="154"/>
      <c r="G205" s="179" t="s">
        <v>1197</v>
      </c>
      <c r="H205" s="179" t="s">
        <v>446</v>
      </c>
      <c r="I205" s="179" t="s">
        <v>447</v>
      </c>
      <c r="J205" s="154" t="s">
        <v>1203</v>
      </c>
      <c r="K205" s="179" t="s">
        <v>1204</v>
      </c>
      <c r="L205" s="154" t="s">
        <v>383</v>
      </c>
      <c r="M205" s="154" t="s">
        <v>380</v>
      </c>
      <c r="N205" s="154" t="s">
        <v>1338</v>
      </c>
      <c r="O205" s="154" t="s">
        <v>1339</v>
      </c>
      <c r="P205" s="154"/>
    </row>
    <row r="206" spans="2:16" x14ac:dyDescent="0.25">
      <c r="B206" s="147">
        <v>2</v>
      </c>
      <c r="C206" s="147">
        <v>3</v>
      </c>
      <c r="D206" s="147">
        <v>3</v>
      </c>
      <c r="E206" s="251">
        <v>19</v>
      </c>
      <c r="F206" s="154"/>
      <c r="G206" s="179" t="s">
        <v>1197</v>
      </c>
      <c r="H206" s="179" t="s">
        <v>446</v>
      </c>
      <c r="I206" s="179" t="s">
        <v>447</v>
      </c>
      <c r="J206" s="154" t="s">
        <v>1205</v>
      </c>
      <c r="K206" s="179" t="s">
        <v>1206</v>
      </c>
      <c r="L206" s="154" t="s">
        <v>383</v>
      </c>
      <c r="M206" s="154" t="s">
        <v>380</v>
      </c>
      <c r="N206" s="154" t="s">
        <v>1338</v>
      </c>
      <c r="O206" s="154" t="s">
        <v>1339</v>
      </c>
      <c r="P206" s="154"/>
    </row>
    <row r="207" spans="2:16" x14ac:dyDescent="0.25">
      <c r="B207" s="147">
        <v>2</v>
      </c>
      <c r="C207" s="147">
        <v>3</v>
      </c>
      <c r="D207" s="147">
        <v>3</v>
      </c>
      <c r="E207" s="251">
        <v>19</v>
      </c>
      <c r="F207" s="154"/>
      <c r="G207" s="179" t="s">
        <v>1197</v>
      </c>
      <c r="H207" s="179" t="s">
        <v>446</v>
      </c>
      <c r="I207" s="179" t="s">
        <v>447</v>
      </c>
      <c r="J207" s="154" t="s">
        <v>1207</v>
      </c>
      <c r="K207" s="179" t="s">
        <v>1208</v>
      </c>
      <c r="L207" s="154" t="s">
        <v>383</v>
      </c>
      <c r="M207" s="154" t="s">
        <v>380</v>
      </c>
      <c r="N207" s="154" t="s">
        <v>1338</v>
      </c>
      <c r="O207" s="154" t="s">
        <v>1339</v>
      </c>
      <c r="P207" s="154"/>
    </row>
    <row r="208" spans="2:16" x14ac:dyDescent="0.25">
      <c r="B208" s="147">
        <v>2</v>
      </c>
      <c r="C208" s="147">
        <v>3</v>
      </c>
      <c r="D208" s="147">
        <v>3</v>
      </c>
      <c r="E208" s="251">
        <v>19</v>
      </c>
      <c r="F208" s="154"/>
      <c r="G208" s="179" t="s">
        <v>1197</v>
      </c>
      <c r="H208" s="179" t="s">
        <v>446</v>
      </c>
      <c r="I208" s="179" t="s">
        <v>447</v>
      </c>
      <c r="J208" s="154" t="s">
        <v>1209</v>
      </c>
      <c r="K208" s="179" t="s">
        <v>1210</v>
      </c>
      <c r="L208" s="154" t="s">
        <v>383</v>
      </c>
      <c r="M208" s="154" t="s">
        <v>380</v>
      </c>
      <c r="N208" s="154" t="s">
        <v>1338</v>
      </c>
      <c r="O208" s="154" t="s">
        <v>1339</v>
      </c>
      <c r="P208" s="154"/>
    </row>
    <row r="209" spans="2:16" x14ac:dyDescent="0.25">
      <c r="B209" s="147">
        <v>2</v>
      </c>
      <c r="C209" s="147">
        <v>3</v>
      </c>
      <c r="D209" s="147">
        <v>3</v>
      </c>
      <c r="E209" s="251">
        <v>19</v>
      </c>
      <c r="F209" s="154"/>
      <c r="G209" s="179" t="s">
        <v>1197</v>
      </c>
      <c r="H209" s="179" t="s">
        <v>446</v>
      </c>
      <c r="I209" s="179" t="s">
        <v>447</v>
      </c>
      <c r="J209" s="154" t="s">
        <v>1211</v>
      </c>
      <c r="K209" s="179" t="s">
        <v>1212</v>
      </c>
      <c r="L209" s="154" t="s">
        <v>383</v>
      </c>
      <c r="M209" s="154" t="s">
        <v>380</v>
      </c>
      <c r="N209" s="154" t="s">
        <v>1338</v>
      </c>
      <c r="O209" s="154" t="s">
        <v>1339</v>
      </c>
      <c r="P209" s="154"/>
    </row>
    <row r="210" spans="2:16" x14ac:dyDescent="0.25">
      <c r="B210" s="147">
        <v>2</v>
      </c>
      <c r="C210" s="147">
        <v>3</v>
      </c>
      <c r="D210" s="147">
        <v>3</v>
      </c>
      <c r="E210" s="251">
        <v>19</v>
      </c>
      <c r="F210" s="154"/>
      <c r="G210" s="179" t="s">
        <v>1197</v>
      </c>
      <c r="H210" s="179" t="s">
        <v>446</v>
      </c>
      <c r="I210" s="179" t="s">
        <v>447</v>
      </c>
      <c r="J210" s="154" t="s">
        <v>1507</v>
      </c>
      <c r="K210" s="179" t="s">
        <v>1213</v>
      </c>
      <c r="L210" s="154" t="s">
        <v>383</v>
      </c>
      <c r="M210" s="154" t="s">
        <v>380</v>
      </c>
      <c r="N210" s="154" t="s">
        <v>1338</v>
      </c>
      <c r="O210" s="154" t="s">
        <v>1339</v>
      </c>
      <c r="P210" s="154"/>
    </row>
    <row r="211" spans="2:16" x14ac:dyDescent="0.25">
      <c r="B211" s="147">
        <v>2</v>
      </c>
      <c r="C211" s="147">
        <v>3</v>
      </c>
      <c r="D211" s="147">
        <v>3</v>
      </c>
      <c r="E211" s="251">
        <v>19</v>
      </c>
      <c r="F211" s="154"/>
      <c r="G211" s="179" t="s">
        <v>1197</v>
      </c>
      <c r="H211" s="179" t="s">
        <v>446</v>
      </c>
      <c r="I211" s="179" t="s">
        <v>447</v>
      </c>
      <c r="J211" s="154" t="s">
        <v>1469</v>
      </c>
      <c r="K211" s="179" t="s">
        <v>1470</v>
      </c>
      <c r="L211" s="154" t="s">
        <v>383</v>
      </c>
      <c r="M211" s="154" t="s">
        <v>380</v>
      </c>
      <c r="N211" s="154" t="s">
        <v>1338</v>
      </c>
      <c r="O211" s="154" t="s">
        <v>1339</v>
      </c>
      <c r="P211" s="154"/>
    </row>
    <row r="212" spans="2:16" x14ac:dyDescent="0.25">
      <c r="B212" s="147">
        <v>2</v>
      </c>
      <c r="C212" s="147">
        <v>3</v>
      </c>
      <c r="D212" s="147">
        <v>3</v>
      </c>
      <c r="E212" s="251">
        <v>19</v>
      </c>
      <c r="F212" s="154"/>
      <c r="G212" s="179" t="s">
        <v>1197</v>
      </c>
      <c r="H212" s="179" t="s">
        <v>446</v>
      </c>
      <c r="I212" s="179" t="s">
        <v>447</v>
      </c>
      <c r="J212" s="154" t="s">
        <v>1471</v>
      </c>
      <c r="K212" s="179" t="s">
        <v>1472</v>
      </c>
      <c r="L212" s="154" t="s">
        <v>383</v>
      </c>
      <c r="M212" s="154" t="s">
        <v>380</v>
      </c>
      <c r="N212" s="154" t="s">
        <v>1338</v>
      </c>
      <c r="O212" s="154" t="s">
        <v>1339</v>
      </c>
      <c r="P212" s="154"/>
    </row>
    <row r="213" spans="2:16" x14ac:dyDescent="0.25">
      <c r="B213" s="147">
        <v>2</v>
      </c>
      <c r="C213" s="147">
        <v>3</v>
      </c>
      <c r="D213" s="147">
        <v>3</v>
      </c>
      <c r="E213" s="251">
        <v>19</v>
      </c>
      <c r="F213" s="154"/>
      <c r="G213" s="179" t="s">
        <v>1197</v>
      </c>
      <c r="H213" s="179" t="s">
        <v>446</v>
      </c>
      <c r="I213" s="179" t="s">
        <v>447</v>
      </c>
      <c r="J213" s="154" t="s">
        <v>440</v>
      </c>
      <c r="K213" s="179" t="s">
        <v>441</v>
      </c>
      <c r="L213" s="154" t="s">
        <v>383</v>
      </c>
      <c r="M213" s="154" t="s">
        <v>380</v>
      </c>
      <c r="N213" s="154" t="s">
        <v>1338</v>
      </c>
      <c r="O213" s="154" t="s">
        <v>1339</v>
      </c>
      <c r="P213" s="154"/>
    </row>
    <row r="214" spans="2:16" x14ac:dyDescent="0.25">
      <c r="B214" s="147">
        <v>2</v>
      </c>
      <c r="C214" s="147">
        <v>3</v>
      </c>
      <c r="D214" s="147">
        <v>3</v>
      </c>
      <c r="E214" s="251">
        <v>19</v>
      </c>
      <c r="F214" s="154"/>
      <c r="G214" s="179" t="s">
        <v>1197</v>
      </c>
      <c r="H214" s="179" t="s">
        <v>446</v>
      </c>
      <c r="I214" s="179" t="s">
        <v>447</v>
      </c>
      <c r="J214" s="154" t="s">
        <v>455</v>
      </c>
      <c r="K214" s="179" t="s">
        <v>1095</v>
      </c>
      <c r="L214" s="154" t="s">
        <v>383</v>
      </c>
      <c r="M214" s="154" t="s">
        <v>380</v>
      </c>
      <c r="N214" s="154" t="s">
        <v>1338</v>
      </c>
      <c r="O214" s="154" t="s">
        <v>1339</v>
      </c>
      <c r="P214" s="154"/>
    </row>
    <row r="215" spans="2:16" x14ac:dyDescent="0.25">
      <c r="B215" s="262">
        <v>2</v>
      </c>
      <c r="C215" s="262">
        <v>3</v>
      </c>
      <c r="D215" s="262">
        <v>3</v>
      </c>
      <c r="E215" s="263">
        <v>20</v>
      </c>
      <c r="F215" s="182"/>
      <c r="G215" s="183" t="s">
        <v>1137</v>
      </c>
      <c r="H215" s="182"/>
      <c r="I215" s="182"/>
      <c r="J215" s="184"/>
      <c r="K215" s="182"/>
      <c r="L215" s="185"/>
      <c r="M215" s="185"/>
      <c r="N215" s="185"/>
      <c r="O215" s="185"/>
      <c r="P215" s="185"/>
    </row>
    <row r="216" spans="2:16" x14ac:dyDescent="0.25">
      <c r="B216" s="214">
        <v>2</v>
      </c>
      <c r="C216" s="214">
        <v>3</v>
      </c>
      <c r="D216" s="214">
        <v>3</v>
      </c>
      <c r="E216" s="215">
        <v>20</v>
      </c>
      <c r="F216" s="175"/>
      <c r="G216" s="176" t="s">
        <v>1137</v>
      </c>
      <c r="H216" s="175" t="s">
        <v>1214</v>
      </c>
      <c r="I216" s="175" t="s">
        <v>1215</v>
      </c>
      <c r="J216" s="177"/>
      <c r="K216" s="175"/>
      <c r="L216" s="178"/>
      <c r="M216" s="178"/>
      <c r="N216" s="178"/>
      <c r="O216" s="178"/>
      <c r="P216" s="178"/>
    </row>
    <row r="217" spans="2:16" x14ac:dyDescent="0.25">
      <c r="B217" s="147">
        <v>2</v>
      </c>
      <c r="C217" s="147">
        <v>3</v>
      </c>
      <c r="D217" s="147">
        <v>3</v>
      </c>
      <c r="E217" s="251">
        <v>20</v>
      </c>
      <c r="F217" s="154"/>
      <c r="G217" s="179" t="s">
        <v>1137</v>
      </c>
      <c r="H217" s="179" t="s">
        <v>1214</v>
      </c>
      <c r="I217" s="179" t="s">
        <v>1215</v>
      </c>
      <c r="J217" s="154" t="s">
        <v>1217</v>
      </c>
      <c r="K217" s="179" t="s">
        <v>1218</v>
      </c>
      <c r="L217" s="154" t="s">
        <v>383</v>
      </c>
      <c r="M217" s="154" t="s">
        <v>379</v>
      </c>
      <c r="N217" s="154" t="s">
        <v>1355</v>
      </c>
      <c r="O217" s="154"/>
      <c r="P217" s="154"/>
    </row>
    <row r="218" spans="2:16" x14ac:dyDescent="0.25">
      <c r="B218" s="253">
        <v>2</v>
      </c>
      <c r="C218" s="253">
        <v>3</v>
      </c>
      <c r="D218" s="253">
        <v>3</v>
      </c>
      <c r="E218" s="253">
        <v>20</v>
      </c>
      <c r="F218" s="254"/>
      <c r="G218" s="254" t="s">
        <v>1137</v>
      </c>
      <c r="H218" s="253" t="s">
        <v>1214</v>
      </c>
      <c r="I218" s="253" t="s">
        <v>1215</v>
      </c>
      <c r="J218" s="254" t="s">
        <v>1609</v>
      </c>
      <c r="K218" s="254" t="s">
        <v>1610</v>
      </c>
      <c r="L218" s="255" t="s">
        <v>383</v>
      </c>
      <c r="M218" s="261" t="s">
        <v>379</v>
      </c>
      <c r="N218" s="261" t="s">
        <v>1355</v>
      </c>
      <c r="O218" s="261"/>
      <c r="P218" s="261"/>
    </row>
    <row r="219" spans="2:16" x14ac:dyDescent="0.25">
      <c r="B219" s="147">
        <v>2</v>
      </c>
      <c r="C219" s="147">
        <v>3</v>
      </c>
      <c r="D219" s="147">
        <v>3</v>
      </c>
      <c r="E219" s="251">
        <v>20</v>
      </c>
      <c r="F219" s="154"/>
      <c r="G219" s="179" t="s">
        <v>1137</v>
      </c>
      <c r="H219" s="179" t="s">
        <v>1214</v>
      </c>
      <c r="I219" s="179" t="s">
        <v>1215</v>
      </c>
      <c r="J219" s="154" t="s">
        <v>1508</v>
      </c>
      <c r="K219" s="179" t="s">
        <v>1216</v>
      </c>
      <c r="L219" s="154" t="s">
        <v>383</v>
      </c>
      <c r="M219" s="154" t="s">
        <v>379</v>
      </c>
      <c r="N219" s="154" t="s">
        <v>1355</v>
      </c>
      <c r="O219" s="154"/>
      <c r="P219" s="154"/>
    </row>
    <row r="220" spans="2:16" x14ac:dyDescent="0.25">
      <c r="B220" s="147">
        <v>2</v>
      </c>
      <c r="C220" s="147">
        <v>3</v>
      </c>
      <c r="D220" s="147">
        <v>3</v>
      </c>
      <c r="E220" s="251">
        <v>20</v>
      </c>
      <c r="F220" s="154"/>
      <c r="G220" s="179" t="s">
        <v>1137</v>
      </c>
      <c r="H220" s="179" t="s">
        <v>1214</v>
      </c>
      <c r="I220" s="179" t="s">
        <v>1215</v>
      </c>
      <c r="J220" s="154" t="s">
        <v>1093</v>
      </c>
      <c r="K220" s="179" t="s">
        <v>1094</v>
      </c>
      <c r="L220" s="154" t="s">
        <v>383</v>
      </c>
      <c r="M220" s="154" t="s">
        <v>379</v>
      </c>
      <c r="N220" s="154" t="s">
        <v>1355</v>
      </c>
      <c r="O220" s="154"/>
      <c r="P220" s="154"/>
    </row>
    <row r="221" spans="2:16" x14ac:dyDescent="0.25">
      <c r="B221" s="264">
        <v>2</v>
      </c>
      <c r="C221" s="264">
        <v>3</v>
      </c>
      <c r="D221" s="264">
        <v>3</v>
      </c>
      <c r="E221" s="265">
        <v>20</v>
      </c>
      <c r="F221" s="186"/>
      <c r="G221" s="187" t="s">
        <v>1137</v>
      </c>
      <c r="H221" s="186" t="s">
        <v>1219</v>
      </c>
      <c r="I221" s="186" t="s">
        <v>1220</v>
      </c>
      <c r="J221" s="188"/>
      <c r="K221" s="186"/>
      <c r="L221" s="189"/>
      <c r="M221" s="189"/>
      <c r="N221" s="189"/>
      <c r="O221" s="189"/>
      <c r="P221" s="189"/>
    </row>
    <row r="222" spans="2:16" x14ac:dyDescent="0.25">
      <c r="B222" s="147">
        <v>2</v>
      </c>
      <c r="C222" s="147">
        <v>3</v>
      </c>
      <c r="D222" s="147">
        <v>3</v>
      </c>
      <c r="E222" s="251">
        <v>20</v>
      </c>
      <c r="F222" s="154"/>
      <c r="G222" s="179" t="s">
        <v>1137</v>
      </c>
      <c r="H222" s="179" t="s">
        <v>1219</v>
      </c>
      <c r="I222" s="179" t="s">
        <v>1220</v>
      </c>
      <c r="J222" s="154" t="s">
        <v>1136</v>
      </c>
      <c r="K222" s="179" t="s">
        <v>1350</v>
      </c>
      <c r="L222" s="154" t="s">
        <v>383</v>
      </c>
      <c r="M222" s="154" t="s">
        <v>380</v>
      </c>
      <c r="N222" s="154" t="s">
        <v>1338</v>
      </c>
      <c r="O222" s="154" t="s">
        <v>1339</v>
      </c>
      <c r="P222" s="154"/>
    </row>
    <row r="223" spans="2:16" x14ac:dyDescent="0.25">
      <c r="B223" s="264">
        <v>2</v>
      </c>
      <c r="C223" s="264">
        <v>3</v>
      </c>
      <c r="D223" s="264">
        <v>3</v>
      </c>
      <c r="E223" s="265">
        <v>20</v>
      </c>
      <c r="F223" s="186"/>
      <c r="G223" s="187" t="s">
        <v>1137</v>
      </c>
      <c r="H223" s="186" t="s">
        <v>1222</v>
      </c>
      <c r="I223" s="186" t="s">
        <v>1223</v>
      </c>
      <c r="J223" s="188"/>
      <c r="K223" s="186"/>
      <c r="L223" s="189"/>
      <c r="M223" s="189"/>
      <c r="N223" s="189"/>
      <c r="O223" s="189"/>
      <c r="P223" s="189"/>
    </row>
    <row r="224" spans="2:16" x14ac:dyDescent="0.25">
      <c r="B224" s="147">
        <v>2</v>
      </c>
      <c r="C224" s="147">
        <v>3</v>
      </c>
      <c r="D224" s="147">
        <v>3</v>
      </c>
      <c r="E224" s="251">
        <v>20</v>
      </c>
      <c r="F224" s="154"/>
      <c r="G224" s="179" t="s">
        <v>1137</v>
      </c>
      <c r="H224" s="179" t="s">
        <v>1222</v>
      </c>
      <c r="I224" s="179" t="s">
        <v>1223</v>
      </c>
      <c r="J224" s="154" t="s">
        <v>1136</v>
      </c>
      <c r="K224" s="179" t="s">
        <v>1350</v>
      </c>
      <c r="L224" s="154" t="s">
        <v>383</v>
      </c>
      <c r="M224" s="154" t="s">
        <v>380</v>
      </c>
      <c r="N224" s="154" t="s">
        <v>1338</v>
      </c>
      <c r="O224" s="154" t="s">
        <v>1339</v>
      </c>
      <c r="P224" s="154"/>
    </row>
    <row r="225" spans="2:16" x14ac:dyDescent="0.25">
      <c r="B225" s="147">
        <v>2</v>
      </c>
      <c r="C225" s="147">
        <v>3</v>
      </c>
      <c r="D225" s="147">
        <v>3</v>
      </c>
      <c r="E225" s="251">
        <v>20</v>
      </c>
      <c r="F225" s="154"/>
      <c r="G225" s="179" t="s">
        <v>1137</v>
      </c>
      <c r="H225" s="179" t="s">
        <v>1222</v>
      </c>
      <c r="I225" s="179" t="s">
        <v>1223</v>
      </c>
      <c r="J225" s="154" t="s">
        <v>1221</v>
      </c>
      <c r="K225" s="179" t="s">
        <v>868</v>
      </c>
      <c r="L225" s="154" t="s">
        <v>383</v>
      </c>
      <c r="M225" s="154" t="s">
        <v>380</v>
      </c>
      <c r="N225" s="154" t="s">
        <v>1338</v>
      </c>
      <c r="O225" s="154" t="s">
        <v>1339</v>
      </c>
      <c r="P225" s="154"/>
    </row>
    <row r="226" spans="2:16" x14ac:dyDescent="0.25">
      <c r="B226" s="218">
        <v>2</v>
      </c>
      <c r="C226" s="218">
        <v>3</v>
      </c>
      <c r="D226" s="218">
        <v>4</v>
      </c>
      <c r="E226" s="219"/>
      <c r="F226" s="190"/>
      <c r="G226" s="191"/>
      <c r="H226" s="190"/>
      <c r="I226" s="190"/>
      <c r="J226" s="192"/>
      <c r="K226" s="190" t="s">
        <v>1224</v>
      </c>
      <c r="L226" s="193"/>
      <c r="M226" s="193"/>
      <c r="N226" s="193"/>
      <c r="O226" s="193"/>
      <c r="P226" s="193"/>
    </row>
    <row r="227" spans="2:16" x14ac:dyDescent="0.25">
      <c r="B227" s="212">
        <v>2</v>
      </c>
      <c r="C227" s="212">
        <v>3</v>
      </c>
      <c r="D227" s="212">
        <v>4</v>
      </c>
      <c r="E227" s="213">
        <v>1</v>
      </c>
      <c r="F227" s="171"/>
      <c r="G227" s="172" t="s">
        <v>1090</v>
      </c>
      <c r="H227" s="171"/>
      <c r="I227" s="171"/>
      <c r="J227" s="173"/>
      <c r="K227" s="171"/>
      <c r="L227" s="174"/>
      <c r="M227" s="174"/>
      <c r="N227" s="174"/>
      <c r="O227" s="174"/>
      <c r="P227" s="174"/>
    </row>
    <row r="228" spans="2:16" x14ac:dyDescent="0.25">
      <c r="B228" s="214">
        <v>2</v>
      </c>
      <c r="C228" s="214">
        <v>3</v>
      </c>
      <c r="D228" s="214">
        <v>4</v>
      </c>
      <c r="E228" s="215">
        <v>1</v>
      </c>
      <c r="F228" s="175"/>
      <c r="G228" s="176" t="s">
        <v>1090</v>
      </c>
      <c r="H228" s="175" t="s">
        <v>442</v>
      </c>
      <c r="I228" s="175" t="s">
        <v>443</v>
      </c>
      <c r="J228" s="177"/>
      <c r="K228" s="175"/>
      <c r="L228" s="178"/>
      <c r="M228" s="178"/>
      <c r="N228" s="178"/>
      <c r="O228" s="178"/>
      <c r="P228" s="178"/>
    </row>
    <row r="229" spans="2:16" x14ac:dyDescent="0.25">
      <c r="B229" s="147">
        <v>2</v>
      </c>
      <c r="C229" s="147">
        <v>3</v>
      </c>
      <c r="D229" s="147">
        <v>4</v>
      </c>
      <c r="E229" s="251">
        <v>1</v>
      </c>
      <c r="F229" s="154"/>
      <c r="G229" s="179" t="s">
        <v>1090</v>
      </c>
      <c r="H229" s="179" t="s">
        <v>442</v>
      </c>
      <c r="I229" s="179" t="s">
        <v>443</v>
      </c>
      <c r="J229" s="154" t="s">
        <v>1100</v>
      </c>
      <c r="K229" s="179" t="s">
        <v>1101</v>
      </c>
      <c r="L229" s="154" t="s">
        <v>383</v>
      </c>
      <c r="M229" s="154" t="s">
        <v>380</v>
      </c>
      <c r="N229" s="154" t="s">
        <v>1338</v>
      </c>
      <c r="O229" s="154" t="s">
        <v>1339</v>
      </c>
      <c r="P229" s="154"/>
    </row>
    <row r="230" spans="2:16" x14ac:dyDescent="0.25">
      <c r="B230" s="253">
        <v>2</v>
      </c>
      <c r="C230" s="253">
        <v>3</v>
      </c>
      <c r="D230" s="253">
        <v>4</v>
      </c>
      <c r="E230" s="253">
        <v>1</v>
      </c>
      <c r="F230" s="254"/>
      <c r="G230" s="254" t="s">
        <v>1090</v>
      </c>
      <c r="H230" s="253" t="s">
        <v>442</v>
      </c>
      <c r="I230" s="253" t="s">
        <v>443</v>
      </c>
      <c r="J230" s="254" t="s">
        <v>1230</v>
      </c>
      <c r="K230" s="254" t="s">
        <v>1599</v>
      </c>
      <c r="L230" s="255" t="s">
        <v>383</v>
      </c>
      <c r="M230" s="261" t="s">
        <v>380</v>
      </c>
      <c r="N230" s="261" t="s">
        <v>1338</v>
      </c>
      <c r="O230" s="261" t="s">
        <v>1339</v>
      </c>
      <c r="P230" s="261"/>
    </row>
    <row r="231" spans="2:16" x14ac:dyDescent="0.25">
      <c r="B231" s="147">
        <v>2</v>
      </c>
      <c r="C231" s="147">
        <v>3</v>
      </c>
      <c r="D231" s="147">
        <v>4</v>
      </c>
      <c r="E231" s="251">
        <v>1</v>
      </c>
      <c r="F231" s="154"/>
      <c r="G231" s="179" t="s">
        <v>1090</v>
      </c>
      <c r="H231" s="179" t="s">
        <v>442</v>
      </c>
      <c r="I231" s="179" t="s">
        <v>443</v>
      </c>
      <c r="J231" s="154" t="s">
        <v>1469</v>
      </c>
      <c r="K231" s="179" t="s">
        <v>1470</v>
      </c>
      <c r="L231" s="154" t="s">
        <v>383</v>
      </c>
      <c r="M231" s="154" t="s">
        <v>380</v>
      </c>
      <c r="N231" s="154" t="s">
        <v>1338</v>
      </c>
      <c r="O231" s="154" t="s">
        <v>1339</v>
      </c>
      <c r="P231" s="154"/>
    </row>
    <row r="232" spans="2:16" x14ac:dyDescent="0.25">
      <c r="B232" s="147">
        <v>2</v>
      </c>
      <c r="C232" s="147">
        <v>3</v>
      </c>
      <c r="D232" s="147">
        <v>4</v>
      </c>
      <c r="E232" s="251">
        <v>1</v>
      </c>
      <c r="F232" s="154"/>
      <c r="G232" s="179" t="s">
        <v>1090</v>
      </c>
      <c r="H232" s="179" t="s">
        <v>442</v>
      </c>
      <c r="I232" s="179" t="s">
        <v>443</v>
      </c>
      <c r="J232" s="154" t="s">
        <v>455</v>
      </c>
      <c r="K232" s="179" t="s">
        <v>1095</v>
      </c>
      <c r="L232" s="154" t="s">
        <v>383</v>
      </c>
      <c r="M232" s="154" t="s">
        <v>380</v>
      </c>
      <c r="N232" s="154" t="s">
        <v>1338</v>
      </c>
      <c r="O232" s="154" t="s">
        <v>1339</v>
      </c>
      <c r="P232" s="154"/>
    </row>
    <row r="233" spans="2:16" x14ac:dyDescent="0.25">
      <c r="B233" s="262">
        <v>2</v>
      </c>
      <c r="C233" s="262">
        <v>3</v>
      </c>
      <c r="D233" s="262">
        <v>4</v>
      </c>
      <c r="E233" s="263">
        <v>2</v>
      </c>
      <c r="F233" s="182"/>
      <c r="G233" s="183" t="s">
        <v>1099</v>
      </c>
      <c r="H233" s="182"/>
      <c r="I233" s="182"/>
      <c r="J233" s="184"/>
      <c r="K233" s="182"/>
      <c r="L233" s="185"/>
      <c r="M233" s="185"/>
      <c r="N233" s="185"/>
      <c r="O233" s="185"/>
      <c r="P233" s="185"/>
    </row>
    <row r="234" spans="2:16" x14ac:dyDescent="0.25">
      <c r="B234" s="214">
        <v>2</v>
      </c>
      <c r="C234" s="214">
        <v>3</v>
      </c>
      <c r="D234" s="214">
        <v>4</v>
      </c>
      <c r="E234" s="215">
        <v>2</v>
      </c>
      <c r="F234" s="175"/>
      <c r="G234" s="176" t="s">
        <v>1099</v>
      </c>
      <c r="H234" s="175" t="s">
        <v>442</v>
      </c>
      <c r="I234" s="175" t="s">
        <v>443</v>
      </c>
      <c r="J234" s="177"/>
      <c r="K234" s="175"/>
      <c r="L234" s="178"/>
      <c r="M234" s="178"/>
      <c r="N234" s="178"/>
      <c r="O234" s="178"/>
      <c r="P234" s="178"/>
    </row>
    <row r="235" spans="2:16" x14ac:dyDescent="0.25">
      <c r="B235" s="147">
        <v>2</v>
      </c>
      <c r="C235" s="147">
        <v>3</v>
      </c>
      <c r="D235" s="147">
        <v>4</v>
      </c>
      <c r="E235" s="251">
        <v>2</v>
      </c>
      <c r="F235" s="154"/>
      <c r="G235" s="179" t="s">
        <v>1099</v>
      </c>
      <c r="H235" s="179" t="s">
        <v>442</v>
      </c>
      <c r="I235" s="179" t="s">
        <v>443</v>
      </c>
      <c r="J235" s="154" t="s">
        <v>1100</v>
      </c>
      <c r="K235" s="179" t="s">
        <v>1101</v>
      </c>
      <c r="L235" s="154" t="s">
        <v>383</v>
      </c>
      <c r="M235" s="154" t="s">
        <v>380</v>
      </c>
      <c r="N235" s="154" t="s">
        <v>1338</v>
      </c>
      <c r="O235" s="154" t="s">
        <v>1339</v>
      </c>
      <c r="P235" s="154"/>
    </row>
    <row r="236" spans="2:16" x14ac:dyDescent="0.25">
      <c r="B236" s="253">
        <v>2</v>
      </c>
      <c r="C236" s="253">
        <v>3</v>
      </c>
      <c r="D236" s="253">
        <v>4</v>
      </c>
      <c r="E236" s="253">
        <v>2</v>
      </c>
      <c r="F236" s="254"/>
      <c r="G236" s="254" t="s">
        <v>1099</v>
      </c>
      <c r="H236" s="253" t="s">
        <v>442</v>
      </c>
      <c r="I236" s="253" t="s">
        <v>443</v>
      </c>
      <c r="J236" s="254" t="s">
        <v>1611</v>
      </c>
      <c r="K236" s="254" t="s">
        <v>1612</v>
      </c>
      <c r="L236" s="255" t="s">
        <v>383</v>
      </c>
      <c r="M236" s="261" t="s">
        <v>380</v>
      </c>
      <c r="N236" s="261" t="s">
        <v>1338</v>
      </c>
      <c r="O236" s="261" t="s">
        <v>1339</v>
      </c>
      <c r="P236" s="261"/>
    </row>
    <row r="237" spans="2:16" x14ac:dyDescent="0.25">
      <c r="B237" s="147">
        <v>2</v>
      </c>
      <c r="C237" s="147">
        <v>3</v>
      </c>
      <c r="D237" s="147">
        <v>4</v>
      </c>
      <c r="E237" s="251">
        <v>2</v>
      </c>
      <c r="F237" s="154"/>
      <c r="G237" s="179" t="s">
        <v>1099</v>
      </c>
      <c r="H237" s="179" t="s">
        <v>442</v>
      </c>
      <c r="I237" s="179" t="s">
        <v>443</v>
      </c>
      <c r="J237" s="154" t="s">
        <v>1509</v>
      </c>
      <c r="K237" s="179" t="s">
        <v>1229</v>
      </c>
      <c r="L237" s="154" t="s">
        <v>383</v>
      </c>
      <c r="M237" s="154" t="s">
        <v>380</v>
      </c>
      <c r="N237" s="154" t="s">
        <v>1338</v>
      </c>
      <c r="O237" s="154" t="s">
        <v>1339</v>
      </c>
      <c r="P237" s="154"/>
    </row>
    <row r="238" spans="2:16" x14ac:dyDescent="0.25">
      <c r="B238" s="147">
        <v>2</v>
      </c>
      <c r="C238" s="147">
        <v>3</v>
      </c>
      <c r="D238" s="147">
        <v>4</v>
      </c>
      <c r="E238" s="251">
        <v>2</v>
      </c>
      <c r="F238" s="154"/>
      <c r="G238" s="179" t="s">
        <v>1099</v>
      </c>
      <c r="H238" s="179" t="s">
        <v>442</v>
      </c>
      <c r="I238" s="179" t="s">
        <v>443</v>
      </c>
      <c r="J238" s="154" t="s">
        <v>1162</v>
      </c>
      <c r="K238" s="179" t="s">
        <v>1225</v>
      </c>
      <c r="L238" s="154" t="s">
        <v>383</v>
      </c>
      <c r="M238" s="154" t="s">
        <v>380</v>
      </c>
      <c r="N238" s="154" t="s">
        <v>1338</v>
      </c>
      <c r="O238" s="154" t="s">
        <v>1339</v>
      </c>
      <c r="P238" s="154"/>
    </row>
    <row r="239" spans="2:16" x14ac:dyDescent="0.25">
      <c r="B239" s="147">
        <v>2</v>
      </c>
      <c r="C239" s="147">
        <v>3</v>
      </c>
      <c r="D239" s="147">
        <v>4</v>
      </c>
      <c r="E239" s="251">
        <v>2</v>
      </c>
      <c r="F239" s="154"/>
      <c r="G239" s="179" t="s">
        <v>1099</v>
      </c>
      <c r="H239" s="179" t="s">
        <v>442</v>
      </c>
      <c r="I239" s="179" t="s">
        <v>443</v>
      </c>
      <c r="J239" s="154" t="s">
        <v>1510</v>
      </c>
      <c r="K239" s="179" t="s">
        <v>1226</v>
      </c>
      <c r="L239" s="154" t="s">
        <v>383</v>
      </c>
      <c r="M239" s="154" t="s">
        <v>380</v>
      </c>
      <c r="N239" s="154" t="s">
        <v>1338</v>
      </c>
      <c r="O239" s="154" t="s">
        <v>1339</v>
      </c>
      <c r="P239" s="154"/>
    </row>
    <row r="240" spans="2:16" x14ac:dyDescent="0.25">
      <c r="B240" s="147">
        <v>2</v>
      </c>
      <c r="C240" s="147">
        <v>3</v>
      </c>
      <c r="D240" s="147">
        <v>4</v>
      </c>
      <c r="E240" s="251">
        <v>2</v>
      </c>
      <c r="F240" s="154"/>
      <c r="G240" s="179" t="s">
        <v>1099</v>
      </c>
      <c r="H240" s="179" t="s">
        <v>442</v>
      </c>
      <c r="I240" s="179" t="s">
        <v>443</v>
      </c>
      <c r="J240" s="154" t="s">
        <v>1511</v>
      </c>
      <c r="K240" s="179" t="s">
        <v>1227</v>
      </c>
      <c r="L240" s="154" t="s">
        <v>383</v>
      </c>
      <c r="M240" s="154" t="s">
        <v>380</v>
      </c>
      <c r="N240" s="154" t="s">
        <v>1338</v>
      </c>
      <c r="O240" s="154" t="s">
        <v>1339</v>
      </c>
      <c r="P240" s="154"/>
    </row>
    <row r="241" spans="2:16" x14ac:dyDescent="0.25">
      <c r="B241" s="147">
        <v>2</v>
      </c>
      <c r="C241" s="147">
        <v>3</v>
      </c>
      <c r="D241" s="147">
        <v>4</v>
      </c>
      <c r="E241" s="251">
        <v>2</v>
      </c>
      <c r="F241" s="154"/>
      <c r="G241" s="179" t="s">
        <v>1099</v>
      </c>
      <c r="H241" s="179" t="s">
        <v>442</v>
      </c>
      <c r="I241" s="179" t="s">
        <v>443</v>
      </c>
      <c r="J241" s="154" t="s">
        <v>1512</v>
      </c>
      <c r="K241" s="179" t="s">
        <v>1228</v>
      </c>
      <c r="L241" s="154" t="s">
        <v>383</v>
      </c>
      <c r="M241" s="154" t="s">
        <v>380</v>
      </c>
      <c r="N241" s="154" t="s">
        <v>1338</v>
      </c>
      <c r="O241" s="154" t="s">
        <v>1339</v>
      </c>
      <c r="P241" s="154"/>
    </row>
    <row r="242" spans="2:16" x14ac:dyDescent="0.25">
      <c r="B242" s="147">
        <v>2</v>
      </c>
      <c r="C242" s="147">
        <v>3</v>
      </c>
      <c r="D242" s="147">
        <v>4</v>
      </c>
      <c r="E242" s="251">
        <v>2</v>
      </c>
      <c r="F242" s="154"/>
      <c r="G242" s="179" t="s">
        <v>1099</v>
      </c>
      <c r="H242" s="179" t="s">
        <v>442</v>
      </c>
      <c r="I242" s="179" t="s">
        <v>443</v>
      </c>
      <c r="J242" s="154" t="s">
        <v>1230</v>
      </c>
      <c r="K242" s="179" t="s">
        <v>1483</v>
      </c>
      <c r="L242" s="154" t="s">
        <v>383</v>
      </c>
      <c r="M242" s="154" t="s">
        <v>380</v>
      </c>
      <c r="N242" s="154" t="s">
        <v>1338</v>
      </c>
      <c r="O242" s="154" t="s">
        <v>1339</v>
      </c>
      <c r="P242" s="154"/>
    </row>
    <row r="243" spans="2:16" x14ac:dyDescent="0.25">
      <c r="B243" s="147">
        <v>2</v>
      </c>
      <c r="C243" s="147">
        <v>3</v>
      </c>
      <c r="D243" s="147">
        <v>4</v>
      </c>
      <c r="E243" s="251">
        <v>2</v>
      </c>
      <c r="F243" s="154"/>
      <c r="G243" s="179" t="s">
        <v>1099</v>
      </c>
      <c r="H243" s="179" t="s">
        <v>442</v>
      </c>
      <c r="I243" s="179" t="s">
        <v>443</v>
      </c>
      <c r="J243" s="154" t="s">
        <v>1234</v>
      </c>
      <c r="K243" s="179" t="s">
        <v>1235</v>
      </c>
      <c r="L243" s="154" t="s">
        <v>383</v>
      </c>
      <c r="M243" s="154" t="s">
        <v>380</v>
      </c>
      <c r="N243" s="154" t="s">
        <v>1338</v>
      </c>
      <c r="O243" s="154" t="s">
        <v>1339</v>
      </c>
      <c r="P243" s="154"/>
    </row>
    <row r="244" spans="2:16" x14ac:dyDescent="0.25">
      <c r="B244" s="253">
        <v>2</v>
      </c>
      <c r="C244" s="253">
        <v>3</v>
      </c>
      <c r="D244" s="253">
        <v>4</v>
      </c>
      <c r="E244" s="253">
        <v>2</v>
      </c>
      <c r="F244" s="254"/>
      <c r="G244" s="254" t="s">
        <v>1099</v>
      </c>
      <c r="H244" s="253" t="s">
        <v>442</v>
      </c>
      <c r="I244" s="253" t="s">
        <v>443</v>
      </c>
      <c r="J244" s="254" t="s">
        <v>1613</v>
      </c>
      <c r="K244" s="254" t="s">
        <v>1614</v>
      </c>
      <c r="L244" s="255" t="s">
        <v>383</v>
      </c>
      <c r="M244" s="261" t="s">
        <v>380</v>
      </c>
      <c r="N244" s="261" t="s">
        <v>1338</v>
      </c>
      <c r="O244" s="261" t="s">
        <v>1339</v>
      </c>
      <c r="P244" s="261"/>
    </row>
    <row r="245" spans="2:16" x14ac:dyDescent="0.25">
      <c r="B245" s="253">
        <v>2</v>
      </c>
      <c r="C245" s="253">
        <v>3</v>
      </c>
      <c r="D245" s="253">
        <v>4</v>
      </c>
      <c r="E245" s="253">
        <v>2</v>
      </c>
      <c r="F245" s="254"/>
      <c r="G245" s="254" t="s">
        <v>1099</v>
      </c>
      <c r="H245" s="253" t="s">
        <v>442</v>
      </c>
      <c r="I245" s="253" t="s">
        <v>443</v>
      </c>
      <c r="J245" s="254" t="s">
        <v>1615</v>
      </c>
      <c r="K245" s="254" t="s">
        <v>1616</v>
      </c>
      <c r="L245" s="255" t="s">
        <v>383</v>
      </c>
      <c r="M245" s="261" t="s">
        <v>380</v>
      </c>
      <c r="N245" s="261" t="s">
        <v>1338</v>
      </c>
      <c r="O245" s="261" t="s">
        <v>1339</v>
      </c>
      <c r="P245" s="261"/>
    </row>
    <row r="246" spans="2:16" x14ac:dyDescent="0.25">
      <c r="B246" s="147">
        <v>2</v>
      </c>
      <c r="C246" s="147">
        <v>3</v>
      </c>
      <c r="D246" s="147">
        <v>4</v>
      </c>
      <c r="E246" s="251">
        <v>2</v>
      </c>
      <c r="F246" s="154"/>
      <c r="G246" s="179" t="s">
        <v>1099</v>
      </c>
      <c r="H246" s="179" t="s">
        <v>442</v>
      </c>
      <c r="I246" s="179" t="s">
        <v>443</v>
      </c>
      <c r="J246" s="154" t="s">
        <v>1513</v>
      </c>
      <c r="K246" s="179" t="s">
        <v>1232</v>
      </c>
      <c r="L246" s="154" t="s">
        <v>383</v>
      </c>
      <c r="M246" s="154" t="s">
        <v>379</v>
      </c>
      <c r="N246" s="154" t="s">
        <v>1336</v>
      </c>
      <c r="O246" s="154"/>
      <c r="P246" s="154"/>
    </row>
    <row r="247" spans="2:16" x14ac:dyDescent="0.25">
      <c r="B247" s="147">
        <v>2</v>
      </c>
      <c r="C247" s="147">
        <v>3</v>
      </c>
      <c r="D247" s="147">
        <v>4</v>
      </c>
      <c r="E247" s="251">
        <v>2</v>
      </c>
      <c r="F247" s="154"/>
      <c r="G247" s="179" t="s">
        <v>1099</v>
      </c>
      <c r="H247" s="179" t="s">
        <v>442</v>
      </c>
      <c r="I247" s="179" t="s">
        <v>443</v>
      </c>
      <c r="J247" s="154" t="s">
        <v>1514</v>
      </c>
      <c r="K247" s="179" t="s">
        <v>1233</v>
      </c>
      <c r="L247" s="154" t="s">
        <v>383</v>
      </c>
      <c r="M247" s="154" t="s">
        <v>379</v>
      </c>
      <c r="N247" s="154" t="s">
        <v>1336</v>
      </c>
      <c r="O247" s="154"/>
      <c r="P247" s="154"/>
    </row>
    <row r="248" spans="2:16" x14ac:dyDescent="0.25">
      <c r="B248" s="147">
        <v>2</v>
      </c>
      <c r="C248" s="147">
        <v>3</v>
      </c>
      <c r="D248" s="147">
        <v>4</v>
      </c>
      <c r="E248" s="251">
        <v>2</v>
      </c>
      <c r="F248" s="154"/>
      <c r="G248" s="179" t="s">
        <v>1099</v>
      </c>
      <c r="H248" s="179" t="s">
        <v>442</v>
      </c>
      <c r="I248" s="179" t="s">
        <v>443</v>
      </c>
      <c r="J248" s="154" t="s">
        <v>1515</v>
      </c>
      <c r="K248" s="179" t="s">
        <v>1231</v>
      </c>
      <c r="L248" s="154" t="s">
        <v>383</v>
      </c>
      <c r="M248" s="154" t="s">
        <v>380</v>
      </c>
      <c r="N248" s="154" t="s">
        <v>1338</v>
      </c>
      <c r="O248" s="154" t="s">
        <v>1339</v>
      </c>
      <c r="P248" s="154"/>
    </row>
    <row r="249" spans="2:16" x14ac:dyDescent="0.25">
      <c r="B249" s="253">
        <v>2</v>
      </c>
      <c r="C249" s="253">
        <v>3</v>
      </c>
      <c r="D249" s="253">
        <v>4</v>
      </c>
      <c r="E249" s="253">
        <v>2</v>
      </c>
      <c r="F249" s="254"/>
      <c r="G249" s="254" t="s">
        <v>1099</v>
      </c>
      <c r="H249" s="253" t="s">
        <v>442</v>
      </c>
      <c r="I249" s="253" t="s">
        <v>443</v>
      </c>
      <c r="J249" s="254" t="s">
        <v>1617</v>
      </c>
      <c r="K249" s="254" t="s">
        <v>1618</v>
      </c>
      <c r="L249" s="255" t="s">
        <v>383</v>
      </c>
      <c r="M249" s="261" t="s">
        <v>380</v>
      </c>
      <c r="N249" s="261" t="s">
        <v>1338</v>
      </c>
      <c r="O249" s="261" t="s">
        <v>1339</v>
      </c>
      <c r="P249" s="261"/>
    </row>
    <row r="250" spans="2:16" x14ac:dyDescent="0.25">
      <c r="B250" s="253">
        <v>2</v>
      </c>
      <c r="C250" s="253">
        <v>3</v>
      </c>
      <c r="D250" s="253">
        <v>4</v>
      </c>
      <c r="E250" s="253">
        <v>2</v>
      </c>
      <c r="F250" s="254"/>
      <c r="G250" s="254" t="s">
        <v>1099</v>
      </c>
      <c r="H250" s="253" t="s">
        <v>442</v>
      </c>
      <c r="I250" s="253" t="s">
        <v>443</v>
      </c>
      <c r="J250" s="254" t="s">
        <v>1619</v>
      </c>
      <c r="K250" s="254" t="s">
        <v>1620</v>
      </c>
      <c r="L250" s="255" t="s">
        <v>383</v>
      </c>
      <c r="M250" s="261" t="s">
        <v>380</v>
      </c>
      <c r="N250" s="261" t="s">
        <v>1338</v>
      </c>
      <c r="O250" s="261" t="s">
        <v>1339</v>
      </c>
      <c r="P250" s="261"/>
    </row>
    <row r="251" spans="2:16" x14ac:dyDescent="0.25">
      <c r="B251" s="147">
        <v>2</v>
      </c>
      <c r="C251" s="147">
        <v>3</v>
      </c>
      <c r="D251" s="147">
        <v>4</v>
      </c>
      <c r="E251" s="251">
        <v>2</v>
      </c>
      <c r="F251" s="154"/>
      <c r="G251" s="179" t="s">
        <v>1099</v>
      </c>
      <c r="H251" s="179" t="s">
        <v>442</v>
      </c>
      <c r="I251" s="179" t="s">
        <v>443</v>
      </c>
      <c r="J251" s="154" t="s">
        <v>1469</v>
      </c>
      <c r="K251" s="179" t="s">
        <v>1470</v>
      </c>
      <c r="L251" s="154" t="s">
        <v>383</v>
      </c>
      <c r="M251" s="154" t="s">
        <v>380</v>
      </c>
      <c r="N251" s="154" t="s">
        <v>1338</v>
      </c>
      <c r="O251" s="154" t="s">
        <v>1339</v>
      </c>
      <c r="P251" s="154"/>
    </row>
    <row r="252" spans="2:16" x14ac:dyDescent="0.25">
      <c r="B252" s="147">
        <v>2</v>
      </c>
      <c r="C252" s="147">
        <v>3</v>
      </c>
      <c r="D252" s="147">
        <v>4</v>
      </c>
      <c r="E252" s="251">
        <v>2</v>
      </c>
      <c r="F252" s="154"/>
      <c r="G252" s="179" t="s">
        <v>1099</v>
      </c>
      <c r="H252" s="179" t="s">
        <v>442</v>
      </c>
      <c r="I252" s="179" t="s">
        <v>443</v>
      </c>
      <c r="J252" s="154" t="s">
        <v>1471</v>
      </c>
      <c r="K252" s="179" t="s">
        <v>1472</v>
      </c>
      <c r="L252" s="154" t="s">
        <v>383</v>
      </c>
      <c r="M252" s="154" t="s">
        <v>380</v>
      </c>
      <c r="N252" s="154" t="s">
        <v>1338</v>
      </c>
      <c r="O252" s="154" t="s">
        <v>1339</v>
      </c>
      <c r="P252" s="154"/>
    </row>
    <row r="253" spans="2:16" x14ac:dyDescent="0.25">
      <c r="B253" s="147">
        <v>2</v>
      </c>
      <c r="C253" s="147">
        <v>3</v>
      </c>
      <c r="D253" s="147">
        <v>4</v>
      </c>
      <c r="E253" s="251">
        <v>2</v>
      </c>
      <c r="F253" s="154"/>
      <c r="G253" s="179" t="s">
        <v>1099</v>
      </c>
      <c r="H253" s="179" t="s">
        <v>442</v>
      </c>
      <c r="I253" s="179" t="s">
        <v>443</v>
      </c>
      <c r="J253" s="154" t="s">
        <v>440</v>
      </c>
      <c r="K253" s="179" t="s">
        <v>441</v>
      </c>
      <c r="L253" s="154" t="s">
        <v>383</v>
      </c>
      <c r="M253" s="154" t="s">
        <v>380</v>
      </c>
      <c r="N253" s="154" t="s">
        <v>1338</v>
      </c>
      <c r="O253" s="154" t="s">
        <v>1339</v>
      </c>
      <c r="P253" s="154"/>
    </row>
    <row r="254" spans="2:16" x14ac:dyDescent="0.25">
      <c r="B254" s="147">
        <v>2</v>
      </c>
      <c r="C254" s="147">
        <v>3</v>
      </c>
      <c r="D254" s="147">
        <v>4</v>
      </c>
      <c r="E254" s="251">
        <v>2</v>
      </c>
      <c r="F254" s="154"/>
      <c r="G254" s="179" t="s">
        <v>1099</v>
      </c>
      <c r="H254" s="179" t="s">
        <v>442</v>
      </c>
      <c r="I254" s="179" t="s">
        <v>443</v>
      </c>
      <c r="J254" s="154" t="s">
        <v>1093</v>
      </c>
      <c r="K254" s="179" t="s">
        <v>1094</v>
      </c>
      <c r="L254" s="154" t="s">
        <v>383</v>
      </c>
      <c r="M254" s="154" t="s">
        <v>380</v>
      </c>
      <c r="N254" s="154" t="s">
        <v>1338</v>
      </c>
      <c r="O254" s="154" t="s">
        <v>1339</v>
      </c>
      <c r="P254" s="154"/>
    </row>
    <row r="255" spans="2:16" x14ac:dyDescent="0.25">
      <c r="B255" s="147">
        <v>2</v>
      </c>
      <c r="C255" s="147">
        <v>3</v>
      </c>
      <c r="D255" s="147">
        <v>4</v>
      </c>
      <c r="E255" s="251">
        <v>2</v>
      </c>
      <c r="F255" s="154"/>
      <c r="G255" s="179" t="s">
        <v>1099</v>
      </c>
      <c r="H255" s="179" t="s">
        <v>442</v>
      </c>
      <c r="I255" s="179" t="s">
        <v>443</v>
      </c>
      <c r="J255" s="154" t="s">
        <v>455</v>
      </c>
      <c r="K255" s="179" t="s">
        <v>1095</v>
      </c>
      <c r="L255" s="154" t="s">
        <v>383</v>
      </c>
      <c r="M255" s="154" t="s">
        <v>380</v>
      </c>
      <c r="N255" s="154" t="s">
        <v>1338</v>
      </c>
      <c r="O255" s="154" t="s">
        <v>1339</v>
      </c>
      <c r="P255" s="154"/>
    </row>
    <row r="256" spans="2:16" x14ac:dyDescent="0.25">
      <c r="B256" s="253">
        <v>2</v>
      </c>
      <c r="C256" s="253">
        <v>3</v>
      </c>
      <c r="D256" s="253">
        <v>4</v>
      </c>
      <c r="E256" s="253">
        <v>2</v>
      </c>
      <c r="F256" s="254"/>
      <c r="G256" s="254" t="s">
        <v>1099</v>
      </c>
      <c r="H256" s="253" t="s">
        <v>442</v>
      </c>
      <c r="I256" s="253" t="s">
        <v>443</v>
      </c>
      <c r="J256" s="254" t="s">
        <v>1621</v>
      </c>
      <c r="K256" s="254" t="s">
        <v>1622</v>
      </c>
      <c r="L256" s="255" t="s">
        <v>383</v>
      </c>
      <c r="M256" s="261" t="s">
        <v>380</v>
      </c>
      <c r="N256" s="261" t="s">
        <v>1338</v>
      </c>
      <c r="O256" s="261" t="s">
        <v>1339</v>
      </c>
      <c r="P256" s="261"/>
    </row>
    <row r="257" spans="2:16" x14ac:dyDescent="0.25">
      <c r="B257" s="253">
        <v>2</v>
      </c>
      <c r="C257" s="253">
        <v>3</v>
      </c>
      <c r="D257" s="253">
        <v>4</v>
      </c>
      <c r="E257" s="253">
        <v>2</v>
      </c>
      <c r="F257" s="254"/>
      <c r="G257" s="254" t="s">
        <v>1099</v>
      </c>
      <c r="H257" s="253" t="s">
        <v>442</v>
      </c>
      <c r="I257" s="253" t="s">
        <v>443</v>
      </c>
      <c r="J257" s="254" t="s">
        <v>1623</v>
      </c>
      <c r="K257" s="254" t="s">
        <v>1624</v>
      </c>
      <c r="L257" s="255" t="s">
        <v>383</v>
      </c>
      <c r="M257" s="261" t="s">
        <v>380</v>
      </c>
      <c r="N257" s="261" t="s">
        <v>1338</v>
      </c>
      <c r="O257" s="261" t="s">
        <v>1339</v>
      </c>
      <c r="P257" s="261"/>
    </row>
    <row r="258" spans="2:16" x14ac:dyDescent="0.25">
      <c r="B258" s="253">
        <v>2</v>
      </c>
      <c r="C258" s="253">
        <v>3</v>
      </c>
      <c r="D258" s="253">
        <v>4</v>
      </c>
      <c r="E258" s="253">
        <v>2</v>
      </c>
      <c r="F258" s="254"/>
      <c r="G258" s="254" t="s">
        <v>1099</v>
      </c>
      <c r="H258" s="253" t="s">
        <v>442</v>
      </c>
      <c r="I258" s="253" t="s">
        <v>443</v>
      </c>
      <c r="J258" s="254" t="s">
        <v>1625</v>
      </c>
      <c r="K258" s="254" t="s">
        <v>1626</v>
      </c>
      <c r="L258" s="255" t="s">
        <v>383</v>
      </c>
      <c r="M258" s="261" t="s">
        <v>380</v>
      </c>
      <c r="N258" s="261" t="s">
        <v>1338</v>
      </c>
      <c r="O258" s="261" t="s">
        <v>1339</v>
      </c>
      <c r="P258" s="261"/>
    </row>
    <row r="259" spans="2:16" x14ac:dyDescent="0.25">
      <c r="B259" s="262">
        <v>2</v>
      </c>
      <c r="C259" s="262">
        <v>3</v>
      </c>
      <c r="D259" s="262">
        <v>4</v>
      </c>
      <c r="E259" s="263">
        <v>14</v>
      </c>
      <c r="F259" s="182"/>
      <c r="G259" s="183" t="s">
        <v>1236</v>
      </c>
      <c r="H259" s="182"/>
      <c r="I259" s="182"/>
      <c r="J259" s="184"/>
      <c r="K259" s="182"/>
      <c r="L259" s="185"/>
      <c r="M259" s="185"/>
      <c r="N259" s="185"/>
      <c r="O259" s="185"/>
      <c r="P259" s="185"/>
    </row>
    <row r="260" spans="2:16" x14ac:dyDescent="0.25">
      <c r="B260" s="214">
        <v>2</v>
      </c>
      <c r="C260" s="214">
        <v>3</v>
      </c>
      <c r="D260" s="214">
        <v>4</v>
      </c>
      <c r="E260" s="215">
        <v>14</v>
      </c>
      <c r="F260" s="175"/>
      <c r="G260" s="176" t="s">
        <v>1236</v>
      </c>
      <c r="H260" s="175" t="s">
        <v>1237</v>
      </c>
      <c r="I260" s="175" t="s">
        <v>1238</v>
      </c>
      <c r="J260" s="177"/>
      <c r="K260" s="175"/>
      <c r="L260" s="178"/>
      <c r="M260" s="178"/>
      <c r="N260" s="178"/>
      <c r="O260" s="178"/>
      <c r="P260" s="178"/>
    </row>
    <row r="261" spans="2:16" x14ac:dyDescent="0.25">
      <c r="B261" s="147">
        <v>2</v>
      </c>
      <c r="C261" s="147">
        <v>3</v>
      </c>
      <c r="D261" s="147">
        <v>4</v>
      </c>
      <c r="E261" s="251">
        <v>14</v>
      </c>
      <c r="F261" s="154"/>
      <c r="G261" s="179" t="s">
        <v>1236</v>
      </c>
      <c r="H261" s="179" t="s">
        <v>1237</v>
      </c>
      <c r="I261" s="179" t="s">
        <v>1238</v>
      </c>
      <c r="J261" s="154" t="s">
        <v>1100</v>
      </c>
      <c r="K261" s="179" t="s">
        <v>1101</v>
      </c>
      <c r="L261" s="154" t="s">
        <v>383</v>
      </c>
      <c r="M261" s="154" t="s">
        <v>380</v>
      </c>
      <c r="N261" s="154" t="s">
        <v>1338</v>
      </c>
      <c r="O261" s="154" t="s">
        <v>1339</v>
      </c>
      <c r="P261" s="154"/>
    </row>
    <row r="262" spans="2:16" x14ac:dyDescent="0.25">
      <c r="B262" s="147">
        <v>2</v>
      </c>
      <c r="C262" s="147">
        <v>3</v>
      </c>
      <c r="D262" s="147">
        <v>4</v>
      </c>
      <c r="E262" s="251">
        <v>14</v>
      </c>
      <c r="F262" s="154"/>
      <c r="G262" s="179" t="s">
        <v>1236</v>
      </c>
      <c r="H262" s="179" t="s">
        <v>1237</v>
      </c>
      <c r="I262" s="179" t="s">
        <v>1238</v>
      </c>
      <c r="J262" s="154" t="s">
        <v>1517</v>
      </c>
      <c r="K262" s="179" t="s">
        <v>1239</v>
      </c>
      <c r="L262" s="154" t="s">
        <v>383</v>
      </c>
      <c r="M262" s="154" t="s">
        <v>380</v>
      </c>
      <c r="N262" s="154" t="s">
        <v>1338</v>
      </c>
      <c r="O262" s="154" t="s">
        <v>1339</v>
      </c>
      <c r="P262" s="154"/>
    </row>
    <row r="263" spans="2:16" x14ac:dyDescent="0.25">
      <c r="B263" s="147">
        <v>2</v>
      </c>
      <c r="C263" s="147">
        <v>3</v>
      </c>
      <c r="D263" s="147">
        <v>4</v>
      </c>
      <c r="E263" s="251">
        <v>14</v>
      </c>
      <c r="F263" s="154"/>
      <c r="G263" s="179" t="s">
        <v>1236</v>
      </c>
      <c r="H263" s="179" t="s">
        <v>1237</v>
      </c>
      <c r="I263" s="179" t="s">
        <v>1238</v>
      </c>
      <c r="J263" s="154" t="s">
        <v>1518</v>
      </c>
      <c r="K263" s="179" t="s">
        <v>1240</v>
      </c>
      <c r="L263" s="154" t="s">
        <v>383</v>
      </c>
      <c r="M263" s="154" t="s">
        <v>380</v>
      </c>
      <c r="N263" s="154" t="s">
        <v>1338</v>
      </c>
      <c r="O263" s="154" t="s">
        <v>1339</v>
      </c>
      <c r="P263" s="154"/>
    </row>
    <row r="264" spans="2:16" x14ac:dyDescent="0.25">
      <c r="B264" s="147">
        <v>2</v>
      </c>
      <c r="C264" s="147">
        <v>3</v>
      </c>
      <c r="D264" s="147">
        <v>4</v>
      </c>
      <c r="E264" s="251">
        <v>14</v>
      </c>
      <c r="F264" s="154"/>
      <c r="G264" s="179" t="s">
        <v>1236</v>
      </c>
      <c r="H264" s="179" t="s">
        <v>1237</v>
      </c>
      <c r="I264" s="179" t="s">
        <v>1238</v>
      </c>
      <c r="J264" s="154" t="s">
        <v>1519</v>
      </c>
      <c r="K264" s="179" t="s">
        <v>1520</v>
      </c>
      <c r="L264" s="154" t="s">
        <v>383</v>
      </c>
      <c r="M264" s="154" t="s">
        <v>380</v>
      </c>
      <c r="N264" s="154" t="s">
        <v>1338</v>
      </c>
      <c r="O264" s="154" t="s">
        <v>1339</v>
      </c>
      <c r="P264" s="154"/>
    </row>
    <row r="265" spans="2:16" x14ac:dyDescent="0.25">
      <c r="B265" s="147">
        <v>2</v>
      </c>
      <c r="C265" s="147">
        <v>3</v>
      </c>
      <c r="D265" s="147">
        <v>4</v>
      </c>
      <c r="E265" s="251">
        <v>14</v>
      </c>
      <c r="F265" s="154"/>
      <c r="G265" s="179" t="s">
        <v>1236</v>
      </c>
      <c r="H265" s="179" t="s">
        <v>1237</v>
      </c>
      <c r="I265" s="179" t="s">
        <v>1238</v>
      </c>
      <c r="J265" s="154" t="s">
        <v>1241</v>
      </c>
      <c r="K265" s="179" t="s">
        <v>1242</v>
      </c>
      <c r="L265" s="154" t="s">
        <v>383</v>
      </c>
      <c r="M265" s="154" t="s">
        <v>380</v>
      </c>
      <c r="N265" s="154" t="s">
        <v>1338</v>
      </c>
      <c r="O265" s="154" t="s">
        <v>1339</v>
      </c>
      <c r="P265" s="154"/>
    </row>
    <row r="266" spans="2:16" x14ac:dyDescent="0.25">
      <c r="B266" s="147">
        <v>2</v>
      </c>
      <c r="C266" s="147">
        <v>3</v>
      </c>
      <c r="D266" s="147">
        <v>4</v>
      </c>
      <c r="E266" s="251">
        <v>14</v>
      </c>
      <c r="F266" s="154"/>
      <c r="G266" s="179" t="s">
        <v>1236</v>
      </c>
      <c r="H266" s="179" t="s">
        <v>1237</v>
      </c>
      <c r="I266" s="179" t="s">
        <v>1238</v>
      </c>
      <c r="J266" s="154" t="s">
        <v>1469</v>
      </c>
      <c r="K266" s="179" t="s">
        <v>1470</v>
      </c>
      <c r="L266" s="154" t="s">
        <v>383</v>
      </c>
      <c r="M266" s="154" t="s">
        <v>380</v>
      </c>
      <c r="N266" s="154" t="s">
        <v>1338</v>
      </c>
      <c r="O266" s="154" t="s">
        <v>1339</v>
      </c>
      <c r="P266" s="154"/>
    </row>
    <row r="267" spans="2:16" x14ac:dyDescent="0.25">
      <c r="B267" s="147">
        <v>2</v>
      </c>
      <c r="C267" s="147">
        <v>3</v>
      </c>
      <c r="D267" s="147">
        <v>4</v>
      </c>
      <c r="E267" s="251">
        <v>14</v>
      </c>
      <c r="F267" s="154"/>
      <c r="G267" s="179" t="s">
        <v>1236</v>
      </c>
      <c r="H267" s="179" t="s">
        <v>1237</v>
      </c>
      <c r="I267" s="179" t="s">
        <v>1238</v>
      </c>
      <c r="J267" s="154" t="s">
        <v>1471</v>
      </c>
      <c r="K267" s="179" t="s">
        <v>1472</v>
      </c>
      <c r="L267" s="154" t="s">
        <v>383</v>
      </c>
      <c r="M267" s="154" t="s">
        <v>380</v>
      </c>
      <c r="N267" s="154" t="s">
        <v>1338</v>
      </c>
      <c r="O267" s="154" t="s">
        <v>1339</v>
      </c>
      <c r="P267" s="154"/>
    </row>
    <row r="268" spans="2:16" x14ac:dyDescent="0.25">
      <c r="B268" s="147">
        <v>2</v>
      </c>
      <c r="C268" s="147">
        <v>3</v>
      </c>
      <c r="D268" s="147">
        <v>4</v>
      </c>
      <c r="E268" s="251">
        <v>14</v>
      </c>
      <c r="F268" s="154"/>
      <c r="G268" s="179" t="s">
        <v>1236</v>
      </c>
      <c r="H268" s="179" t="s">
        <v>1237</v>
      </c>
      <c r="I268" s="179" t="s">
        <v>1238</v>
      </c>
      <c r="J268" s="154" t="s">
        <v>440</v>
      </c>
      <c r="K268" s="179" t="s">
        <v>441</v>
      </c>
      <c r="L268" s="154" t="s">
        <v>383</v>
      </c>
      <c r="M268" s="154" t="s">
        <v>380</v>
      </c>
      <c r="N268" s="154" t="s">
        <v>1338</v>
      </c>
      <c r="O268" s="154" t="s">
        <v>1339</v>
      </c>
      <c r="P268" s="154"/>
    </row>
    <row r="269" spans="2:16" x14ac:dyDescent="0.25">
      <c r="B269" s="264">
        <v>2</v>
      </c>
      <c r="C269" s="264">
        <v>3</v>
      </c>
      <c r="D269" s="264">
        <v>4</v>
      </c>
      <c r="E269" s="265">
        <v>14</v>
      </c>
      <c r="F269" s="186"/>
      <c r="G269" s="187" t="s">
        <v>1236</v>
      </c>
      <c r="H269" s="186" t="s">
        <v>1243</v>
      </c>
      <c r="I269" s="186" t="s">
        <v>1244</v>
      </c>
      <c r="J269" s="188"/>
      <c r="K269" s="186"/>
      <c r="L269" s="189"/>
      <c r="M269" s="189"/>
      <c r="N269" s="189"/>
      <c r="O269" s="189"/>
      <c r="P269" s="189"/>
    </row>
    <row r="270" spans="2:16" x14ac:dyDescent="0.25">
      <c r="B270" s="147">
        <v>2</v>
      </c>
      <c r="C270" s="147">
        <v>3</v>
      </c>
      <c r="D270" s="147">
        <v>4</v>
      </c>
      <c r="E270" s="251">
        <v>14</v>
      </c>
      <c r="F270" s="154"/>
      <c r="G270" s="179" t="s">
        <v>1236</v>
      </c>
      <c r="H270" s="179" t="s">
        <v>1243</v>
      </c>
      <c r="I270" s="179" t="s">
        <v>1244</v>
      </c>
      <c r="J270" s="154" t="s">
        <v>1521</v>
      </c>
      <c r="K270" s="179" t="s">
        <v>1246</v>
      </c>
      <c r="L270" s="154" t="s">
        <v>383</v>
      </c>
      <c r="M270" s="154" t="s">
        <v>380</v>
      </c>
      <c r="N270" s="154" t="s">
        <v>1338</v>
      </c>
      <c r="O270" s="154" t="s">
        <v>1339</v>
      </c>
      <c r="P270" s="154"/>
    </row>
    <row r="271" spans="2:16" x14ac:dyDescent="0.25">
      <c r="B271" s="147">
        <v>2</v>
      </c>
      <c r="C271" s="147">
        <v>3</v>
      </c>
      <c r="D271" s="147">
        <v>4</v>
      </c>
      <c r="E271" s="251">
        <v>14</v>
      </c>
      <c r="F271" s="154"/>
      <c r="G271" s="179" t="s">
        <v>1236</v>
      </c>
      <c r="H271" s="179" t="s">
        <v>1243</v>
      </c>
      <c r="I271" s="179" t="s">
        <v>1244</v>
      </c>
      <c r="J271" s="154" t="s">
        <v>1522</v>
      </c>
      <c r="K271" s="179" t="s">
        <v>1247</v>
      </c>
      <c r="L271" s="154" t="s">
        <v>383</v>
      </c>
      <c r="M271" s="154" t="s">
        <v>380</v>
      </c>
      <c r="N271" s="154" t="s">
        <v>1338</v>
      </c>
      <c r="O271" s="154" t="s">
        <v>1339</v>
      </c>
      <c r="P271" s="154"/>
    </row>
    <row r="272" spans="2:16" x14ac:dyDescent="0.25">
      <c r="B272" s="147">
        <v>2</v>
      </c>
      <c r="C272" s="147">
        <v>3</v>
      </c>
      <c r="D272" s="147">
        <v>4</v>
      </c>
      <c r="E272" s="251">
        <v>14</v>
      </c>
      <c r="F272" s="154"/>
      <c r="G272" s="179" t="s">
        <v>1236</v>
      </c>
      <c r="H272" s="179" t="s">
        <v>1243</v>
      </c>
      <c r="I272" s="179" t="s">
        <v>1244</v>
      </c>
      <c r="J272" s="154" t="s">
        <v>1523</v>
      </c>
      <c r="K272" s="179" t="s">
        <v>1245</v>
      </c>
      <c r="L272" s="154" t="s">
        <v>383</v>
      </c>
      <c r="M272" s="154" t="s">
        <v>380</v>
      </c>
      <c r="N272" s="154" t="s">
        <v>1338</v>
      </c>
      <c r="O272" s="154" t="s">
        <v>1339</v>
      </c>
      <c r="P272" s="154"/>
    </row>
    <row r="273" spans="2:16" x14ac:dyDescent="0.25">
      <c r="B273" s="147">
        <v>2</v>
      </c>
      <c r="C273" s="147">
        <v>3</v>
      </c>
      <c r="D273" s="147">
        <v>4</v>
      </c>
      <c r="E273" s="251">
        <v>14</v>
      </c>
      <c r="F273" s="154"/>
      <c r="G273" s="179" t="s">
        <v>1236</v>
      </c>
      <c r="H273" s="179" t="s">
        <v>1243</v>
      </c>
      <c r="I273" s="179" t="s">
        <v>1244</v>
      </c>
      <c r="J273" s="154" t="s">
        <v>1469</v>
      </c>
      <c r="K273" s="179" t="s">
        <v>1470</v>
      </c>
      <c r="L273" s="154" t="s">
        <v>383</v>
      </c>
      <c r="M273" s="154" t="s">
        <v>380</v>
      </c>
      <c r="N273" s="154" t="s">
        <v>1338</v>
      </c>
      <c r="O273" s="154" t="s">
        <v>1339</v>
      </c>
      <c r="P273" s="154"/>
    </row>
    <row r="274" spans="2:16" x14ac:dyDescent="0.25">
      <c r="B274" s="147">
        <v>2</v>
      </c>
      <c r="C274" s="147">
        <v>3</v>
      </c>
      <c r="D274" s="147">
        <v>4</v>
      </c>
      <c r="E274" s="251">
        <v>14</v>
      </c>
      <c r="F274" s="154"/>
      <c r="G274" s="179" t="s">
        <v>1236</v>
      </c>
      <c r="H274" s="179" t="s">
        <v>1243</v>
      </c>
      <c r="I274" s="179" t="s">
        <v>1244</v>
      </c>
      <c r="J274" s="154" t="s">
        <v>1471</v>
      </c>
      <c r="K274" s="179" t="s">
        <v>1472</v>
      </c>
      <c r="L274" s="154" t="s">
        <v>383</v>
      </c>
      <c r="M274" s="154" t="s">
        <v>380</v>
      </c>
      <c r="N274" s="154" t="s">
        <v>1338</v>
      </c>
      <c r="O274" s="154" t="s">
        <v>1339</v>
      </c>
      <c r="P274" s="154"/>
    </row>
    <row r="275" spans="2:16" x14ac:dyDescent="0.25">
      <c r="B275" s="147">
        <v>2</v>
      </c>
      <c r="C275" s="147">
        <v>3</v>
      </c>
      <c r="D275" s="147">
        <v>4</v>
      </c>
      <c r="E275" s="251">
        <v>14</v>
      </c>
      <c r="F275" s="154"/>
      <c r="G275" s="179" t="s">
        <v>1236</v>
      </c>
      <c r="H275" s="179" t="s">
        <v>1243</v>
      </c>
      <c r="I275" s="179" t="s">
        <v>1244</v>
      </c>
      <c r="J275" s="154" t="s">
        <v>440</v>
      </c>
      <c r="K275" s="179" t="s">
        <v>441</v>
      </c>
      <c r="L275" s="154" t="s">
        <v>383</v>
      </c>
      <c r="M275" s="154" t="s">
        <v>380</v>
      </c>
      <c r="N275" s="154" t="s">
        <v>1338</v>
      </c>
      <c r="O275" s="154" t="s">
        <v>1339</v>
      </c>
      <c r="P275" s="154"/>
    </row>
    <row r="276" spans="2:16" x14ac:dyDescent="0.25">
      <c r="B276" s="147">
        <v>2</v>
      </c>
      <c r="C276" s="147">
        <v>3</v>
      </c>
      <c r="D276" s="147">
        <v>4</v>
      </c>
      <c r="E276" s="251">
        <v>14</v>
      </c>
      <c r="F276" s="154"/>
      <c r="G276" s="179" t="s">
        <v>1236</v>
      </c>
      <c r="H276" s="179" t="s">
        <v>1243</v>
      </c>
      <c r="I276" s="179" t="s">
        <v>1244</v>
      </c>
      <c r="J276" s="154" t="s">
        <v>455</v>
      </c>
      <c r="K276" s="179" t="s">
        <v>1095</v>
      </c>
      <c r="L276" s="154" t="s">
        <v>383</v>
      </c>
      <c r="M276" s="154" t="s">
        <v>380</v>
      </c>
      <c r="N276" s="154" t="s">
        <v>1338</v>
      </c>
      <c r="O276" s="154" t="s">
        <v>1339</v>
      </c>
      <c r="P276" s="154"/>
    </row>
    <row r="277" spans="2:16" x14ac:dyDescent="0.25">
      <c r="B277" s="147">
        <v>2</v>
      </c>
      <c r="C277" s="147">
        <v>3</v>
      </c>
      <c r="D277" s="147">
        <v>4</v>
      </c>
      <c r="E277" s="251">
        <v>14</v>
      </c>
      <c r="F277" s="154"/>
      <c r="G277" s="179" t="s">
        <v>1236</v>
      </c>
      <c r="H277" s="179" t="s">
        <v>1243</v>
      </c>
      <c r="I277" s="179" t="s">
        <v>1244</v>
      </c>
      <c r="J277" s="154" t="s">
        <v>1177</v>
      </c>
      <c r="K277" s="179" t="s">
        <v>1178</v>
      </c>
      <c r="L277" s="154" t="s">
        <v>383</v>
      </c>
      <c r="M277" s="154" t="s">
        <v>376</v>
      </c>
      <c r="N277" s="154" t="s">
        <v>1333</v>
      </c>
      <c r="O277" s="154"/>
      <c r="P277" s="154"/>
    </row>
    <row r="278" spans="2:16" x14ac:dyDescent="0.25">
      <c r="B278" s="147">
        <v>2</v>
      </c>
      <c r="C278" s="147">
        <v>3</v>
      </c>
      <c r="D278" s="147">
        <v>4</v>
      </c>
      <c r="E278" s="251">
        <v>14</v>
      </c>
      <c r="F278" s="154"/>
      <c r="G278" s="179" t="s">
        <v>1236</v>
      </c>
      <c r="H278" s="179" t="s">
        <v>1243</v>
      </c>
      <c r="I278" s="179" t="s">
        <v>1244</v>
      </c>
      <c r="J278" s="154" t="s">
        <v>1524</v>
      </c>
      <c r="K278" s="179" t="s">
        <v>1248</v>
      </c>
      <c r="L278" s="154" t="s">
        <v>383</v>
      </c>
      <c r="M278" s="154" t="s">
        <v>380</v>
      </c>
      <c r="N278" s="154" t="s">
        <v>1338</v>
      </c>
      <c r="O278" s="154" t="s">
        <v>1339</v>
      </c>
      <c r="P278" s="154"/>
    </row>
    <row r="279" spans="2:16" x14ac:dyDescent="0.25">
      <c r="B279" s="147">
        <v>2</v>
      </c>
      <c r="C279" s="147">
        <v>3</v>
      </c>
      <c r="D279" s="147">
        <v>4</v>
      </c>
      <c r="E279" s="251">
        <v>14</v>
      </c>
      <c r="F279" s="154"/>
      <c r="G279" s="179" t="s">
        <v>1236</v>
      </c>
      <c r="H279" s="179" t="s">
        <v>1243</v>
      </c>
      <c r="I279" s="179" t="s">
        <v>1244</v>
      </c>
      <c r="J279" s="154" t="s">
        <v>1249</v>
      </c>
      <c r="K279" s="179" t="s">
        <v>1250</v>
      </c>
      <c r="L279" s="154" t="s">
        <v>383</v>
      </c>
      <c r="M279" s="154" t="s">
        <v>380</v>
      </c>
      <c r="N279" s="154" t="s">
        <v>1338</v>
      </c>
      <c r="O279" s="154" t="s">
        <v>1339</v>
      </c>
      <c r="P279" s="154"/>
    </row>
    <row r="280" spans="2:16" x14ac:dyDescent="0.25">
      <c r="B280" s="264">
        <v>2</v>
      </c>
      <c r="C280" s="264">
        <v>3</v>
      </c>
      <c r="D280" s="264">
        <v>4</v>
      </c>
      <c r="E280" s="265">
        <v>14</v>
      </c>
      <c r="F280" s="186"/>
      <c r="G280" s="187" t="s">
        <v>1236</v>
      </c>
      <c r="H280" s="186" t="s">
        <v>1251</v>
      </c>
      <c r="I280" s="186" t="s">
        <v>1252</v>
      </c>
      <c r="J280" s="188"/>
      <c r="K280" s="186"/>
      <c r="L280" s="189"/>
      <c r="M280" s="189"/>
      <c r="N280" s="189"/>
      <c r="O280" s="189"/>
      <c r="P280" s="189"/>
    </row>
    <row r="281" spans="2:16" x14ac:dyDescent="0.25">
      <c r="B281" s="147">
        <v>2</v>
      </c>
      <c r="C281" s="147">
        <v>3</v>
      </c>
      <c r="D281" s="147">
        <v>4</v>
      </c>
      <c r="E281" s="251">
        <v>14</v>
      </c>
      <c r="F281" s="154"/>
      <c r="G281" s="179" t="s">
        <v>1236</v>
      </c>
      <c r="H281" s="179" t="s">
        <v>1251</v>
      </c>
      <c r="I281" s="179" t="s">
        <v>1252</v>
      </c>
      <c r="J281" s="154" t="s">
        <v>1195</v>
      </c>
      <c r="K281" s="179" t="s">
        <v>1253</v>
      </c>
      <c r="L281" s="154" t="s">
        <v>383</v>
      </c>
      <c r="M281" s="154" t="s">
        <v>380</v>
      </c>
      <c r="N281" s="154" t="s">
        <v>1338</v>
      </c>
      <c r="O281" s="154" t="s">
        <v>1339</v>
      </c>
      <c r="P281" s="154"/>
    </row>
    <row r="282" spans="2:16" x14ac:dyDescent="0.25">
      <c r="B282" s="147">
        <v>2</v>
      </c>
      <c r="C282" s="147">
        <v>3</v>
      </c>
      <c r="D282" s="147">
        <v>4</v>
      </c>
      <c r="E282" s="251">
        <v>14</v>
      </c>
      <c r="F282" s="154"/>
      <c r="G282" s="179" t="s">
        <v>1236</v>
      </c>
      <c r="H282" s="179" t="s">
        <v>1251</v>
      </c>
      <c r="I282" s="179" t="s">
        <v>1252</v>
      </c>
      <c r="J282" s="154" t="s">
        <v>455</v>
      </c>
      <c r="K282" s="179" t="s">
        <v>1095</v>
      </c>
      <c r="L282" s="154" t="s">
        <v>383</v>
      </c>
      <c r="M282" s="154" t="s">
        <v>380</v>
      </c>
      <c r="N282" s="154" t="s">
        <v>1338</v>
      </c>
      <c r="O282" s="154" t="s">
        <v>1339</v>
      </c>
      <c r="P282" s="154"/>
    </row>
    <row r="283" spans="2:16" x14ac:dyDescent="0.25">
      <c r="B283" s="147">
        <v>2</v>
      </c>
      <c r="C283" s="147">
        <v>3</v>
      </c>
      <c r="D283" s="147">
        <v>4</v>
      </c>
      <c r="E283" s="251">
        <v>14</v>
      </c>
      <c r="F283" s="154"/>
      <c r="G283" s="179" t="s">
        <v>1236</v>
      </c>
      <c r="H283" s="179" t="s">
        <v>1251</v>
      </c>
      <c r="I283" s="179" t="s">
        <v>1252</v>
      </c>
      <c r="J283" s="154" t="s">
        <v>1254</v>
      </c>
      <c r="K283" s="179" t="s">
        <v>1255</v>
      </c>
      <c r="L283" s="154" t="s">
        <v>383</v>
      </c>
      <c r="M283" s="154" t="s">
        <v>380</v>
      </c>
      <c r="N283" s="154" t="s">
        <v>1338</v>
      </c>
      <c r="O283" s="154" t="s">
        <v>1339</v>
      </c>
      <c r="P283" s="154"/>
    </row>
    <row r="284" spans="2:16" x14ac:dyDescent="0.25">
      <c r="B284" s="147">
        <v>2</v>
      </c>
      <c r="C284" s="147">
        <v>3</v>
      </c>
      <c r="D284" s="147">
        <v>4</v>
      </c>
      <c r="E284" s="251">
        <v>14</v>
      </c>
      <c r="F284" s="154"/>
      <c r="G284" s="179" t="s">
        <v>1236</v>
      </c>
      <c r="H284" s="179" t="s">
        <v>1251</v>
      </c>
      <c r="I284" s="179" t="s">
        <v>1252</v>
      </c>
      <c r="J284" s="154" t="s">
        <v>1256</v>
      </c>
      <c r="K284" s="179" t="s">
        <v>1257</v>
      </c>
      <c r="L284" s="154" t="s">
        <v>383</v>
      </c>
      <c r="M284" s="154" t="s">
        <v>379</v>
      </c>
      <c r="N284" s="154" t="s">
        <v>1347</v>
      </c>
      <c r="O284" s="154"/>
      <c r="P284" s="154"/>
    </row>
    <row r="285" spans="2:16" x14ac:dyDescent="0.25">
      <c r="B285" s="264">
        <v>2</v>
      </c>
      <c r="C285" s="264">
        <v>3</v>
      </c>
      <c r="D285" s="264">
        <v>4</v>
      </c>
      <c r="E285" s="265">
        <v>14</v>
      </c>
      <c r="F285" s="186"/>
      <c r="G285" s="187" t="s">
        <v>1236</v>
      </c>
      <c r="H285" s="186" t="s">
        <v>345</v>
      </c>
      <c r="I285" s="186" t="s">
        <v>346</v>
      </c>
      <c r="J285" s="188"/>
      <c r="K285" s="186"/>
      <c r="L285" s="189"/>
      <c r="M285" s="189"/>
      <c r="N285" s="189"/>
      <c r="O285" s="189"/>
      <c r="P285" s="189"/>
    </row>
    <row r="286" spans="2:16" x14ac:dyDescent="0.25">
      <c r="B286" s="147">
        <v>2</v>
      </c>
      <c r="C286" s="147">
        <v>3</v>
      </c>
      <c r="D286" s="147">
        <v>4</v>
      </c>
      <c r="E286" s="251">
        <v>14</v>
      </c>
      <c r="F286" s="154"/>
      <c r="G286" s="179" t="s">
        <v>1236</v>
      </c>
      <c r="H286" s="179" t="s">
        <v>345</v>
      </c>
      <c r="I286" s="179" t="s">
        <v>346</v>
      </c>
      <c r="J286" s="154" t="s">
        <v>1258</v>
      </c>
      <c r="K286" s="179" t="s">
        <v>1259</v>
      </c>
      <c r="L286" s="154" t="s">
        <v>383</v>
      </c>
      <c r="M286" s="154" t="s">
        <v>379</v>
      </c>
      <c r="N286" s="154" t="s">
        <v>1336</v>
      </c>
      <c r="O286" s="154"/>
      <c r="P286" s="154"/>
    </row>
    <row r="287" spans="2:16" x14ac:dyDescent="0.25">
      <c r="B287" s="253">
        <v>2</v>
      </c>
      <c r="C287" s="253">
        <v>3</v>
      </c>
      <c r="D287" s="253">
        <v>4</v>
      </c>
      <c r="E287" s="253">
        <v>14</v>
      </c>
      <c r="F287" s="254"/>
      <c r="G287" s="254" t="s">
        <v>1236</v>
      </c>
      <c r="H287" s="253" t="s">
        <v>345</v>
      </c>
      <c r="I287" s="253" t="s">
        <v>346</v>
      </c>
      <c r="J287" s="254" t="s">
        <v>1100</v>
      </c>
      <c r="K287" s="254" t="s">
        <v>1101</v>
      </c>
      <c r="L287" s="255" t="s">
        <v>383</v>
      </c>
      <c r="M287" s="261" t="s">
        <v>380</v>
      </c>
      <c r="N287" s="261" t="s">
        <v>1338</v>
      </c>
      <c r="O287" s="261" t="s">
        <v>1339</v>
      </c>
      <c r="P287" s="261"/>
    </row>
    <row r="288" spans="2:16" x14ac:dyDescent="0.25">
      <c r="B288" s="147">
        <v>2</v>
      </c>
      <c r="C288" s="147">
        <v>3</v>
      </c>
      <c r="D288" s="147">
        <v>4</v>
      </c>
      <c r="E288" s="251">
        <v>14</v>
      </c>
      <c r="F288" s="154"/>
      <c r="G288" s="179" t="s">
        <v>1236</v>
      </c>
      <c r="H288" s="179" t="s">
        <v>345</v>
      </c>
      <c r="I288" s="179" t="s">
        <v>346</v>
      </c>
      <c r="J288" s="154" t="s">
        <v>1142</v>
      </c>
      <c r="K288" s="179" t="s">
        <v>1114</v>
      </c>
      <c r="L288" s="154" t="s">
        <v>383</v>
      </c>
      <c r="M288" s="154" t="s">
        <v>380</v>
      </c>
      <c r="N288" s="154" t="s">
        <v>1342</v>
      </c>
      <c r="O288" s="154" t="s">
        <v>1344</v>
      </c>
      <c r="P288" s="154"/>
    </row>
    <row r="289" spans="2:16" x14ac:dyDescent="0.25">
      <c r="B289" s="147">
        <v>2</v>
      </c>
      <c r="C289" s="147">
        <v>3</v>
      </c>
      <c r="D289" s="147">
        <v>4</v>
      </c>
      <c r="E289" s="251">
        <v>14</v>
      </c>
      <c r="F289" s="154"/>
      <c r="G289" s="179" t="s">
        <v>1236</v>
      </c>
      <c r="H289" s="179" t="s">
        <v>345</v>
      </c>
      <c r="I289" s="179" t="s">
        <v>346</v>
      </c>
      <c r="J289" s="154" t="s">
        <v>1230</v>
      </c>
      <c r="K289" s="179" t="s">
        <v>1483</v>
      </c>
      <c r="L289" s="154" t="s">
        <v>383</v>
      </c>
      <c r="M289" s="154" t="s">
        <v>379</v>
      </c>
      <c r="N289" s="154" t="s">
        <v>1336</v>
      </c>
      <c r="O289" s="154"/>
      <c r="P289" s="154"/>
    </row>
    <row r="290" spans="2:16" x14ac:dyDescent="0.25">
      <c r="B290" s="147">
        <v>2</v>
      </c>
      <c r="C290" s="147">
        <v>3</v>
      </c>
      <c r="D290" s="147">
        <v>4</v>
      </c>
      <c r="E290" s="251">
        <v>14</v>
      </c>
      <c r="F290" s="154"/>
      <c r="G290" s="179" t="s">
        <v>1236</v>
      </c>
      <c r="H290" s="179" t="s">
        <v>345</v>
      </c>
      <c r="I290" s="179" t="s">
        <v>346</v>
      </c>
      <c r="J290" s="154" t="s">
        <v>1102</v>
      </c>
      <c r="K290" s="179" t="s">
        <v>1103</v>
      </c>
      <c r="L290" s="154" t="s">
        <v>383</v>
      </c>
      <c r="M290" s="154" t="s">
        <v>379</v>
      </c>
      <c r="N290" s="154" t="s">
        <v>1335</v>
      </c>
      <c r="O290" s="154"/>
      <c r="P290" s="154"/>
    </row>
    <row r="291" spans="2:16" x14ac:dyDescent="0.25">
      <c r="B291" s="147">
        <v>2</v>
      </c>
      <c r="C291" s="147">
        <v>3</v>
      </c>
      <c r="D291" s="147">
        <v>4</v>
      </c>
      <c r="E291" s="251">
        <v>14</v>
      </c>
      <c r="F291" s="154"/>
      <c r="G291" s="179" t="s">
        <v>1236</v>
      </c>
      <c r="H291" s="179" t="s">
        <v>345</v>
      </c>
      <c r="I291" s="179" t="s">
        <v>346</v>
      </c>
      <c r="J291" s="154" t="s">
        <v>1104</v>
      </c>
      <c r="K291" s="179" t="s">
        <v>1340</v>
      </c>
      <c r="L291" s="154" t="s">
        <v>383</v>
      </c>
      <c r="M291" s="154" t="s">
        <v>379</v>
      </c>
      <c r="N291" s="154" t="s">
        <v>1335</v>
      </c>
      <c r="O291" s="154"/>
      <c r="P291" s="154"/>
    </row>
    <row r="292" spans="2:16" x14ac:dyDescent="0.25">
      <c r="B292" s="147">
        <v>2</v>
      </c>
      <c r="C292" s="147">
        <v>3</v>
      </c>
      <c r="D292" s="147">
        <v>4</v>
      </c>
      <c r="E292" s="251">
        <v>14</v>
      </c>
      <c r="F292" s="154"/>
      <c r="G292" s="179" t="s">
        <v>1236</v>
      </c>
      <c r="H292" s="179" t="s">
        <v>345</v>
      </c>
      <c r="I292" s="179" t="s">
        <v>346</v>
      </c>
      <c r="J292" s="154" t="s">
        <v>1105</v>
      </c>
      <c r="K292" s="179" t="s">
        <v>1106</v>
      </c>
      <c r="L292" s="154" t="s">
        <v>383</v>
      </c>
      <c r="M292" s="154" t="s">
        <v>379</v>
      </c>
      <c r="N292" s="154" t="s">
        <v>1347</v>
      </c>
      <c r="O292" s="154"/>
      <c r="P292" s="154"/>
    </row>
    <row r="293" spans="2:16" x14ac:dyDescent="0.25">
      <c r="B293" s="147">
        <v>2</v>
      </c>
      <c r="C293" s="147">
        <v>3</v>
      </c>
      <c r="D293" s="147">
        <v>4</v>
      </c>
      <c r="E293" s="251">
        <v>14</v>
      </c>
      <c r="F293" s="154"/>
      <c r="G293" s="179" t="s">
        <v>1236</v>
      </c>
      <c r="H293" s="179" t="s">
        <v>345</v>
      </c>
      <c r="I293" s="179" t="s">
        <v>346</v>
      </c>
      <c r="J293" s="154" t="s">
        <v>1480</v>
      </c>
      <c r="K293" s="179" t="s">
        <v>1132</v>
      </c>
      <c r="L293" s="154" t="s">
        <v>383</v>
      </c>
      <c r="M293" s="154" t="s">
        <v>379</v>
      </c>
      <c r="N293" s="154" t="s">
        <v>1335</v>
      </c>
      <c r="O293" s="154"/>
      <c r="P293" s="154"/>
    </row>
    <row r="294" spans="2:16" x14ac:dyDescent="0.25">
      <c r="B294" s="147">
        <v>2</v>
      </c>
      <c r="C294" s="147">
        <v>3</v>
      </c>
      <c r="D294" s="147">
        <v>4</v>
      </c>
      <c r="E294" s="251">
        <v>14</v>
      </c>
      <c r="F294" s="154"/>
      <c r="G294" s="179" t="s">
        <v>1236</v>
      </c>
      <c r="H294" s="179" t="s">
        <v>345</v>
      </c>
      <c r="I294" s="179" t="s">
        <v>346</v>
      </c>
      <c r="J294" s="154" t="s">
        <v>1107</v>
      </c>
      <c r="K294" s="179" t="s">
        <v>1341</v>
      </c>
      <c r="L294" s="154" t="s">
        <v>383</v>
      </c>
      <c r="M294" s="154" t="s">
        <v>379</v>
      </c>
      <c r="N294" s="154" t="s">
        <v>1347</v>
      </c>
      <c r="O294" s="154"/>
      <c r="P294" s="154"/>
    </row>
    <row r="295" spans="2:16" x14ac:dyDescent="0.25">
      <c r="B295" s="147">
        <v>2</v>
      </c>
      <c r="C295" s="147">
        <v>3</v>
      </c>
      <c r="D295" s="147">
        <v>4</v>
      </c>
      <c r="E295" s="251">
        <v>14</v>
      </c>
      <c r="F295" s="154"/>
      <c r="G295" s="179" t="s">
        <v>1236</v>
      </c>
      <c r="H295" s="179" t="s">
        <v>345</v>
      </c>
      <c r="I295" s="179" t="s">
        <v>346</v>
      </c>
      <c r="J295" s="154" t="s">
        <v>1108</v>
      </c>
      <c r="K295" s="179" t="s">
        <v>1473</v>
      </c>
      <c r="L295" s="154" t="s">
        <v>383</v>
      </c>
      <c r="M295" s="154" t="s">
        <v>379</v>
      </c>
      <c r="N295" s="154" t="s">
        <v>1347</v>
      </c>
      <c r="O295" s="154"/>
      <c r="P295" s="154"/>
    </row>
    <row r="296" spans="2:16" x14ac:dyDescent="0.25">
      <c r="B296" s="147">
        <v>2</v>
      </c>
      <c r="C296" s="147">
        <v>3</v>
      </c>
      <c r="D296" s="147">
        <v>4</v>
      </c>
      <c r="E296" s="251">
        <v>14</v>
      </c>
      <c r="F296" s="154"/>
      <c r="G296" s="179" t="s">
        <v>1236</v>
      </c>
      <c r="H296" s="179" t="s">
        <v>345</v>
      </c>
      <c r="I296" s="179" t="s">
        <v>346</v>
      </c>
      <c r="J296" s="154" t="s">
        <v>1110</v>
      </c>
      <c r="K296" s="179" t="s">
        <v>1111</v>
      </c>
      <c r="L296" s="154" t="s">
        <v>383</v>
      </c>
      <c r="M296" s="154" t="s">
        <v>379</v>
      </c>
      <c r="N296" s="154" t="s">
        <v>1347</v>
      </c>
      <c r="O296" s="154"/>
      <c r="P296" s="154"/>
    </row>
    <row r="297" spans="2:16" x14ac:dyDescent="0.25">
      <c r="B297" s="147">
        <v>2</v>
      </c>
      <c r="C297" s="147">
        <v>3</v>
      </c>
      <c r="D297" s="147">
        <v>4</v>
      </c>
      <c r="E297" s="251">
        <v>14</v>
      </c>
      <c r="F297" s="154"/>
      <c r="G297" s="179" t="s">
        <v>1236</v>
      </c>
      <c r="H297" s="179" t="s">
        <v>345</v>
      </c>
      <c r="I297" s="179" t="s">
        <v>346</v>
      </c>
      <c r="J297" s="154" t="s">
        <v>1481</v>
      </c>
      <c r="K297" s="179" t="s">
        <v>1109</v>
      </c>
      <c r="L297" s="154" t="s">
        <v>383</v>
      </c>
      <c r="M297" s="154" t="s">
        <v>380</v>
      </c>
      <c r="N297" s="154" t="s">
        <v>1342</v>
      </c>
      <c r="O297" s="154" t="s">
        <v>1343</v>
      </c>
      <c r="P297" s="154"/>
    </row>
    <row r="298" spans="2:16" x14ac:dyDescent="0.25">
      <c r="B298" s="147">
        <v>2</v>
      </c>
      <c r="C298" s="147">
        <v>3</v>
      </c>
      <c r="D298" s="147">
        <v>4</v>
      </c>
      <c r="E298" s="251">
        <v>14</v>
      </c>
      <c r="F298" s="154"/>
      <c r="G298" s="179" t="s">
        <v>1236</v>
      </c>
      <c r="H298" s="179" t="s">
        <v>345</v>
      </c>
      <c r="I298" s="179" t="s">
        <v>346</v>
      </c>
      <c r="J298" s="154" t="s">
        <v>1122</v>
      </c>
      <c r="K298" s="179" t="s">
        <v>1260</v>
      </c>
      <c r="L298" s="154" t="s">
        <v>383</v>
      </c>
      <c r="M298" s="154" t="s">
        <v>379</v>
      </c>
      <c r="N298" s="154" t="s">
        <v>1336</v>
      </c>
      <c r="O298" s="154"/>
      <c r="P298" s="154"/>
    </row>
    <row r="299" spans="2:16" x14ac:dyDescent="0.25">
      <c r="B299" s="147">
        <v>2</v>
      </c>
      <c r="C299" s="147">
        <v>3</v>
      </c>
      <c r="D299" s="147">
        <v>4</v>
      </c>
      <c r="E299" s="251">
        <v>14</v>
      </c>
      <c r="F299" s="154"/>
      <c r="G299" s="179" t="s">
        <v>1236</v>
      </c>
      <c r="H299" s="179" t="s">
        <v>345</v>
      </c>
      <c r="I299" s="179" t="s">
        <v>346</v>
      </c>
      <c r="J299" s="154" t="s">
        <v>1261</v>
      </c>
      <c r="K299" s="179" t="s">
        <v>1262</v>
      </c>
      <c r="L299" s="154" t="s">
        <v>383</v>
      </c>
      <c r="M299" s="154" t="s">
        <v>379</v>
      </c>
      <c r="N299" s="154" t="s">
        <v>1422</v>
      </c>
      <c r="O299" s="154"/>
      <c r="P299" s="154"/>
    </row>
    <row r="300" spans="2:16" x14ac:dyDescent="0.25">
      <c r="B300" s="147">
        <v>2</v>
      </c>
      <c r="C300" s="147">
        <v>3</v>
      </c>
      <c r="D300" s="147">
        <v>4</v>
      </c>
      <c r="E300" s="251">
        <v>14</v>
      </c>
      <c r="F300" s="154"/>
      <c r="G300" s="179" t="s">
        <v>1236</v>
      </c>
      <c r="H300" s="179" t="s">
        <v>345</v>
      </c>
      <c r="I300" s="179" t="s">
        <v>346</v>
      </c>
      <c r="J300" s="154" t="s">
        <v>1469</v>
      </c>
      <c r="K300" s="179" t="s">
        <v>1470</v>
      </c>
      <c r="L300" s="154" t="s">
        <v>383</v>
      </c>
      <c r="M300" s="154" t="s">
        <v>379</v>
      </c>
      <c r="N300" s="154" t="s">
        <v>1336</v>
      </c>
      <c r="O300" s="154"/>
      <c r="P300" s="154"/>
    </row>
    <row r="301" spans="2:16" x14ac:dyDescent="0.25">
      <c r="B301" s="147">
        <v>2</v>
      </c>
      <c r="C301" s="147">
        <v>3</v>
      </c>
      <c r="D301" s="147">
        <v>4</v>
      </c>
      <c r="E301" s="251">
        <v>14</v>
      </c>
      <c r="F301" s="154"/>
      <c r="G301" s="179" t="s">
        <v>1236</v>
      </c>
      <c r="H301" s="179" t="s">
        <v>345</v>
      </c>
      <c r="I301" s="179" t="s">
        <v>346</v>
      </c>
      <c r="J301" s="154" t="s">
        <v>1471</v>
      </c>
      <c r="K301" s="179" t="s">
        <v>1472</v>
      </c>
      <c r="L301" s="154" t="s">
        <v>383</v>
      </c>
      <c r="M301" s="154" t="s">
        <v>379</v>
      </c>
      <c r="N301" s="154" t="s">
        <v>1336</v>
      </c>
      <c r="O301" s="154"/>
      <c r="P301" s="154"/>
    </row>
    <row r="302" spans="2:16" x14ac:dyDescent="0.25">
      <c r="B302" s="147">
        <v>2</v>
      </c>
      <c r="C302" s="147">
        <v>3</v>
      </c>
      <c r="D302" s="147">
        <v>4</v>
      </c>
      <c r="E302" s="251">
        <v>14</v>
      </c>
      <c r="F302" s="154"/>
      <c r="G302" s="179" t="s">
        <v>1236</v>
      </c>
      <c r="H302" s="179" t="s">
        <v>345</v>
      </c>
      <c r="I302" s="179" t="s">
        <v>346</v>
      </c>
      <c r="J302" s="154" t="s">
        <v>1525</v>
      </c>
      <c r="K302" s="179" t="s">
        <v>1263</v>
      </c>
      <c r="L302" s="154" t="s">
        <v>383</v>
      </c>
      <c r="M302" s="154" t="s">
        <v>379</v>
      </c>
      <c r="N302" s="154" t="s">
        <v>1336</v>
      </c>
      <c r="O302" s="154"/>
      <c r="P302" s="154"/>
    </row>
    <row r="303" spans="2:16" x14ac:dyDescent="0.25">
      <c r="B303" s="147">
        <v>2</v>
      </c>
      <c r="C303" s="147">
        <v>3</v>
      </c>
      <c r="D303" s="147">
        <v>4</v>
      </c>
      <c r="E303" s="251">
        <v>14</v>
      </c>
      <c r="F303" s="154"/>
      <c r="G303" s="179" t="s">
        <v>1236</v>
      </c>
      <c r="H303" s="179" t="s">
        <v>345</v>
      </c>
      <c r="I303" s="179" t="s">
        <v>346</v>
      </c>
      <c r="J303" s="154" t="s">
        <v>1526</v>
      </c>
      <c r="K303" s="179" t="s">
        <v>1527</v>
      </c>
      <c r="L303" s="154" t="s">
        <v>383</v>
      </c>
      <c r="M303" s="154" t="s">
        <v>379</v>
      </c>
      <c r="N303" s="154" t="s">
        <v>1336</v>
      </c>
      <c r="O303" s="154"/>
      <c r="P303" s="154"/>
    </row>
    <row r="304" spans="2:16" x14ac:dyDescent="0.25">
      <c r="B304" s="147">
        <v>2</v>
      </c>
      <c r="C304" s="147">
        <v>3</v>
      </c>
      <c r="D304" s="147">
        <v>4</v>
      </c>
      <c r="E304" s="251">
        <v>14</v>
      </c>
      <c r="F304" s="154"/>
      <c r="G304" s="179" t="s">
        <v>1236</v>
      </c>
      <c r="H304" s="179" t="s">
        <v>345</v>
      </c>
      <c r="I304" s="179" t="s">
        <v>346</v>
      </c>
      <c r="J304" s="154" t="s">
        <v>440</v>
      </c>
      <c r="K304" s="179" t="s">
        <v>441</v>
      </c>
      <c r="L304" s="154" t="s">
        <v>383</v>
      </c>
      <c r="M304" s="154" t="s">
        <v>379</v>
      </c>
      <c r="N304" s="154" t="s">
        <v>1336</v>
      </c>
      <c r="O304" s="154"/>
      <c r="P304" s="154"/>
    </row>
    <row r="305" spans="2:16" x14ac:dyDescent="0.25">
      <c r="B305" s="147">
        <v>2</v>
      </c>
      <c r="C305" s="147">
        <v>3</v>
      </c>
      <c r="D305" s="147">
        <v>4</v>
      </c>
      <c r="E305" s="251">
        <v>14</v>
      </c>
      <c r="F305" s="154"/>
      <c r="G305" s="179" t="s">
        <v>1236</v>
      </c>
      <c r="H305" s="179" t="s">
        <v>345</v>
      </c>
      <c r="I305" s="179" t="s">
        <v>346</v>
      </c>
      <c r="J305" s="154" t="s">
        <v>455</v>
      </c>
      <c r="K305" s="179" t="s">
        <v>1095</v>
      </c>
      <c r="L305" s="154" t="s">
        <v>383</v>
      </c>
      <c r="M305" s="154" t="s">
        <v>379</v>
      </c>
      <c r="N305" s="154" t="s">
        <v>1336</v>
      </c>
      <c r="O305" s="154"/>
      <c r="P305" s="154"/>
    </row>
    <row r="306" spans="2:16" x14ac:dyDescent="0.25">
      <c r="B306" s="264">
        <v>2</v>
      </c>
      <c r="C306" s="264">
        <v>3</v>
      </c>
      <c r="D306" s="264">
        <v>4</v>
      </c>
      <c r="E306" s="265">
        <v>14</v>
      </c>
      <c r="F306" s="186"/>
      <c r="G306" s="187" t="s">
        <v>1236</v>
      </c>
      <c r="H306" s="186" t="s">
        <v>1189</v>
      </c>
      <c r="I306" s="186" t="s">
        <v>1190</v>
      </c>
      <c r="J306" s="188"/>
      <c r="K306" s="186"/>
      <c r="L306" s="189"/>
      <c r="M306" s="189"/>
      <c r="N306" s="189"/>
      <c r="O306" s="189"/>
      <c r="P306" s="189"/>
    </row>
    <row r="307" spans="2:16" x14ac:dyDescent="0.25">
      <c r="B307" s="147">
        <v>2</v>
      </c>
      <c r="C307" s="147">
        <v>3</v>
      </c>
      <c r="D307" s="147">
        <v>4</v>
      </c>
      <c r="E307" s="251">
        <v>14</v>
      </c>
      <c r="F307" s="154"/>
      <c r="G307" s="179" t="s">
        <v>1236</v>
      </c>
      <c r="H307" s="179" t="s">
        <v>1189</v>
      </c>
      <c r="I307" s="179" t="s">
        <v>1190</v>
      </c>
      <c r="J307" s="154" t="s">
        <v>1192</v>
      </c>
      <c r="K307" s="179" t="s">
        <v>1346</v>
      </c>
      <c r="L307" s="154" t="s">
        <v>383</v>
      </c>
      <c r="M307" s="154" t="s">
        <v>380</v>
      </c>
      <c r="N307" s="154" t="s">
        <v>1338</v>
      </c>
      <c r="O307" s="154" t="s">
        <v>1339</v>
      </c>
      <c r="P307" s="154"/>
    </row>
    <row r="308" spans="2:16" x14ac:dyDescent="0.25">
      <c r="B308" s="147">
        <v>2</v>
      </c>
      <c r="C308" s="147">
        <v>3</v>
      </c>
      <c r="D308" s="147">
        <v>4</v>
      </c>
      <c r="E308" s="251">
        <v>14</v>
      </c>
      <c r="F308" s="154"/>
      <c r="G308" s="179" t="s">
        <v>1236</v>
      </c>
      <c r="H308" s="179" t="s">
        <v>1189</v>
      </c>
      <c r="I308" s="179" t="s">
        <v>1190</v>
      </c>
      <c r="J308" s="154" t="s">
        <v>1528</v>
      </c>
      <c r="K308" s="179" t="s">
        <v>1267</v>
      </c>
      <c r="L308" s="154" t="s">
        <v>383</v>
      </c>
      <c r="M308" s="154" t="s">
        <v>380</v>
      </c>
      <c r="N308" s="154" t="s">
        <v>1338</v>
      </c>
      <c r="O308" s="154" t="s">
        <v>1339</v>
      </c>
      <c r="P308" s="154"/>
    </row>
    <row r="309" spans="2:16" x14ac:dyDescent="0.25">
      <c r="B309" s="147">
        <v>2</v>
      </c>
      <c r="C309" s="147">
        <v>3</v>
      </c>
      <c r="D309" s="147">
        <v>4</v>
      </c>
      <c r="E309" s="251">
        <v>14</v>
      </c>
      <c r="F309" s="154"/>
      <c r="G309" s="179" t="s">
        <v>1236</v>
      </c>
      <c r="H309" s="179" t="s">
        <v>1189</v>
      </c>
      <c r="I309" s="179" t="s">
        <v>1190</v>
      </c>
      <c r="J309" s="154" t="s">
        <v>1529</v>
      </c>
      <c r="K309" s="179" t="s">
        <v>1530</v>
      </c>
      <c r="L309" s="154" t="s">
        <v>383</v>
      </c>
      <c r="M309" s="154" t="s">
        <v>380</v>
      </c>
      <c r="N309" s="154" t="s">
        <v>1338</v>
      </c>
      <c r="O309" s="154" t="s">
        <v>1339</v>
      </c>
      <c r="P309" s="154"/>
    </row>
    <row r="310" spans="2:16" x14ac:dyDescent="0.25">
      <c r="B310" s="147">
        <v>2</v>
      </c>
      <c r="C310" s="147">
        <v>3</v>
      </c>
      <c r="D310" s="147">
        <v>4</v>
      </c>
      <c r="E310" s="251">
        <v>14</v>
      </c>
      <c r="F310" s="154"/>
      <c r="G310" s="179" t="s">
        <v>1236</v>
      </c>
      <c r="H310" s="179" t="s">
        <v>1189</v>
      </c>
      <c r="I310" s="179" t="s">
        <v>1190</v>
      </c>
      <c r="J310" s="154" t="s">
        <v>1265</v>
      </c>
      <c r="K310" s="179" t="s">
        <v>1531</v>
      </c>
      <c r="L310" s="154" t="s">
        <v>383</v>
      </c>
      <c r="M310" s="154" t="s">
        <v>380</v>
      </c>
      <c r="N310" s="154" t="s">
        <v>1338</v>
      </c>
      <c r="O310" s="154" t="s">
        <v>1339</v>
      </c>
      <c r="P310" s="154"/>
    </row>
    <row r="311" spans="2:16" x14ac:dyDescent="0.25">
      <c r="B311" s="147">
        <v>2</v>
      </c>
      <c r="C311" s="147">
        <v>3</v>
      </c>
      <c r="D311" s="147">
        <v>4</v>
      </c>
      <c r="E311" s="251">
        <v>14</v>
      </c>
      <c r="F311" s="154"/>
      <c r="G311" s="179" t="s">
        <v>1236</v>
      </c>
      <c r="H311" s="179" t="s">
        <v>1189</v>
      </c>
      <c r="I311" s="179" t="s">
        <v>1190</v>
      </c>
      <c r="J311" s="154" t="s">
        <v>1532</v>
      </c>
      <c r="K311" s="179" t="s">
        <v>1272</v>
      </c>
      <c r="L311" s="154" t="s">
        <v>383</v>
      </c>
      <c r="M311" s="154" t="s">
        <v>380</v>
      </c>
      <c r="N311" s="154" t="s">
        <v>1338</v>
      </c>
      <c r="O311" s="154" t="s">
        <v>1339</v>
      </c>
      <c r="P311" s="154"/>
    </row>
    <row r="312" spans="2:16" x14ac:dyDescent="0.25">
      <c r="B312" s="147">
        <v>2</v>
      </c>
      <c r="C312" s="147">
        <v>3</v>
      </c>
      <c r="D312" s="147">
        <v>4</v>
      </c>
      <c r="E312" s="251">
        <v>14</v>
      </c>
      <c r="F312" s="154"/>
      <c r="G312" s="179" t="s">
        <v>1236</v>
      </c>
      <c r="H312" s="179" t="s">
        <v>1189</v>
      </c>
      <c r="I312" s="179" t="s">
        <v>1190</v>
      </c>
      <c r="J312" s="154" t="s">
        <v>1533</v>
      </c>
      <c r="K312" s="179" t="s">
        <v>1351</v>
      </c>
      <c r="L312" s="154" t="s">
        <v>383</v>
      </c>
      <c r="M312" s="154" t="s">
        <v>380</v>
      </c>
      <c r="N312" s="154" t="s">
        <v>1338</v>
      </c>
      <c r="O312" s="154" t="s">
        <v>1339</v>
      </c>
      <c r="P312" s="154"/>
    </row>
    <row r="313" spans="2:16" x14ac:dyDescent="0.25">
      <c r="B313" s="147">
        <v>2</v>
      </c>
      <c r="C313" s="147">
        <v>3</v>
      </c>
      <c r="D313" s="147">
        <v>4</v>
      </c>
      <c r="E313" s="251">
        <v>14</v>
      </c>
      <c r="F313" s="154"/>
      <c r="G313" s="179" t="s">
        <v>1236</v>
      </c>
      <c r="H313" s="179" t="s">
        <v>1189</v>
      </c>
      <c r="I313" s="179" t="s">
        <v>1190</v>
      </c>
      <c r="J313" s="154" t="s">
        <v>1490</v>
      </c>
      <c r="K313" s="179" t="s">
        <v>1193</v>
      </c>
      <c r="L313" s="154" t="s">
        <v>383</v>
      </c>
      <c r="M313" s="154" t="s">
        <v>379</v>
      </c>
      <c r="N313" s="154" t="s">
        <v>1336</v>
      </c>
      <c r="O313" s="154"/>
      <c r="P313" s="154"/>
    </row>
    <row r="314" spans="2:16" x14ac:dyDescent="0.25">
      <c r="B314" s="253">
        <v>2</v>
      </c>
      <c r="C314" s="253">
        <v>3</v>
      </c>
      <c r="D314" s="253">
        <v>4</v>
      </c>
      <c r="E314" s="253">
        <v>14</v>
      </c>
      <c r="F314" s="254"/>
      <c r="G314" s="254" t="s">
        <v>1236</v>
      </c>
      <c r="H314" s="253" t="s">
        <v>1189</v>
      </c>
      <c r="I314" s="253" t="s">
        <v>1190</v>
      </c>
      <c r="J314" s="254" t="s">
        <v>1631</v>
      </c>
      <c r="K314" s="254" t="s">
        <v>1264</v>
      </c>
      <c r="L314" s="255" t="s">
        <v>383</v>
      </c>
      <c r="M314" s="261" t="s">
        <v>380</v>
      </c>
      <c r="N314" s="261" t="s">
        <v>1338</v>
      </c>
      <c r="O314" s="261" t="s">
        <v>1339</v>
      </c>
      <c r="P314" s="261"/>
    </row>
    <row r="315" spans="2:16" x14ac:dyDescent="0.25">
      <c r="B315" s="253">
        <v>2</v>
      </c>
      <c r="C315" s="253">
        <v>3</v>
      </c>
      <c r="D315" s="253">
        <v>4</v>
      </c>
      <c r="E315" s="253">
        <v>14</v>
      </c>
      <c r="F315" s="254"/>
      <c r="G315" s="254" t="s">
        <v>1236</v>
      </c>
      <c r="H315" s="253" t="s">
        <v>1189</v>
      </c>
      <c r="I315" s="253" t="s">
        <v>1190</v>
      </c>
      <c r="J315" s="254" t="s">
        <v>1632</v>
      </c>
      <c r="K315" s="254" t="s">
        <v>1633</v>
      </c>
      <c r="L315" s="255" t="s">
        <v>383</v>
      </c>
      <c r="M315" s="261" t="s">
        <v>380</v>
      </c>
      <c r="N315" s="261" t="s">
        <v>1338</v>
      </c>
      <c r="O315" s="261" t="s">
        <v>1339</v>
      </c>
      <c r="P315" s="261"/>
    </row>
    <row r="316" spans="2:16" x14ac:dyDescent="0.25">
      <c r="B316" s="147">
        <v>2</v>
      </c>
      <c r="C316" s="147">
        <v>3</v>
      </c>
      <c r="D316" s="147">
        <v>4</v>
      </c>
      <c r="E316" s="251">
        <v>14</v>
      </c>
      <c r="F316" s="154"/>
      <c r="G316" s="179" t="s">
        <v>1236</v>
      </c>
      <c r="H316" s="179" t="s">
        <v>1189</v>
      </c>
      <c r="I316" s="179" t="s">
        <v>1190</v>
      </c>
      <c r="J316" s="154" t="s">
        <v>1534</v>
      </c>
      <c r="K316" s="179" t="s">
        <v>1266</v>
      </c>
      <c r="L316" s="154" t="s">
        <v>383</v>
      </c>
      <c r="M316" s="154" t="s">
        <v>380</v>
      </c>
      <c r="N316" s="154" t="s">
        <v>1338</v>
      </c>
      <c r="O316" s="154" t="s">
        <v>1339</v>
      </c>
      <c r="P316" s="154"/>
    </row>
    <row r="317" spans="2:16" x14ac:dyDescent="0.25">
      <c r="B317" s="253">
        <v>2</v>
      </c>
      <c r="C317" s="253">
        <v>3</v>
      </c>
      <c r="D317" s="253">
        <v>4</v>
      </c>
      <c r="E317" s="253">
        <v>14</v>
      </c>
      <c r="F317" s="254"/>
      <c r="G317" s="254" t="s">
        <v>1236</v>
      </c>
      <c r="H317" s="253" t="s">
        <v>1189</v>
      </c>
      <c r="I317" s="253" t="s">
        <v>1190</v>
      </c>
      <c r="J317" s="254" t="s">
        <v>1611</v>
      </c>
      <c r="K317" s="254" t="s">
        <v>1612</v>
      </c>
      <c r="L317" s="255" t="s">
        <v>383</v>
      </c>
      <c r="M317" s="261" t="s">
        <v>380</v>
      </c>
      <c r="N317" s="261" t="s">
        <v>1338</v>
      </c>
      <c r="O317" s="261" t="s">
        <v>1339</v>
      </c>
      <c r="P317" s="261"/>
    </row>
    <row r="318" spans="2:16" x14ac:dyDescent="0.25">
      <c r="B318" s="147">
        <v>2</v>
      </c>
      <c r="C318" s="147">
        <v>3</v>
      </c>
      <c r="D318" s="147">
        <v>4</v>
      </c>
      <c r="E318" s="251">
        <v>14</v>
      </c>
      <c r="F318" s="154"/>
      <c r="G318" s="179" t="s">
        <v>1236</v>
      </c>
      <c r="H318" s="179" t="s">
        <v>1189</v>
      </c>
      <c r="I318" s="179" t="s">
        <v>1190</v>
      </c>
      <c r="J318" s="154" t="s">
        <v>1268</v>
      </c>
      <c r="K318" s="179" t="s">
        <v>1269</v>
      </c>
      <c r="L318" s="154" t="s">
        <v>383</v>
      </c>
      <c r="M318" s="154" t="s">
        <v>380</v>
      </c>
      <c r="N318" s="154" t="s">
        <v>1338</v>
      </c>
      <c r="O318" s="154" t="s">
        <v>1339</v>
      </c>
      <c r="P318" s="154"/>
    </row>
    <row r="319" spans="2:16" x14ac:dyDescent="0.25">
      <c r="B319" s="147">
        <v>2</v>
      </c>
      <c r="C319" s="147">
        <v>3</v>
      </c>
      <c r="D319" s="147">
        <v>4</v>
      </c>
      <c r="E319" s="251">
        <v>14</v>
      </c>
      <c r="F319" s="154"/>
      <c r="G319" s="179" t="s">
        <v>1236</v>
      </c>
      <c r="H319" s="179" t="s">
        <v>1189</v>
      </c>
      <c r="I319" s="179" t="s">
        <v>1190</v>
      </c>
      <c r="J319" s="154" t="s">
        <v>1270</v>
      </c>
      <c r="K319" s="179" t="s">
        <v>1271</v>
      </c>
      <c r="L319" s="154" t="s">
        <v>383</v>
      </c>
      <c r="M319" s="154" t="s">
        <v>380</v>
      </c>
      <c r="N319" s="154" t="s">
        <v>1338</v>
      </c>
      <c r="O319" s="154" t="s">
        <v>1339</v>
      </c>
      <c r="P319" s="154"/>
    </row>
    <row r="320" spans="2:16" x14ac:dyDescent="0.25">
      <c r="B320" s="253">
        <v>2</v>
      </c>
      <c r="C320" s="253">
        <v>3</v>
      </c>
      <c r="D320" s="253">
        <v>4</v>
      </c>
      <c r="E320" s="253">
        <v>14</v>
      </c>
      <c r="F320" s="254"/>
      <c r="G320" s="254" t="s">
        <v>1236</v>
      </c>
      <c r="H320" s="253" t="s">
        <v>1189</v>
      </c>
      <c r="I320" s="253" t="s">
        <v>1190</v>
      </c>
      <c r="J320" s="254" t="s">
        <v>1535</v>
      </c>
      <c r="K320" s="254" t="s">
        <v>1273</v>
      </c>
      <c r="L320" s="255" t="s">
        <v>383</v>
      </c>
      <c r="M320" s="261" t="s">
        <v>380</v>
      </c>
      <c r="N320" s="261" t="s">
        <v>1338</v>
      </c>
      <c r="O320" s="261" t="s">
        <v>1339</v>
      </c>
      <c r="P320" s="261"/>
    </row>
    <row r="321" spans="2:16" x14ac:dyDescent="0.25">
      <c r="B321" s="253">
        <v>2</v>
      </c>
      <c r="C321" s="253">
        <v>3</v>
      </c>
      <c r="D321" s="253">
        <v>4</v>
      </c>
      <c r="E321" s="253">
        <v>14</v>
      </c>
      <c r="F321" s="254"/>
      <c r="G321" s="254" t="s">
        <v>1236</v>
      </c>
      <c r="H321" s="253" t="s">
        <v>1189</v>
      </c>
      <c r="I321" s="253" t="s">
        <v>1190</v>
      </c>
      <c r="J321" s="254" t="s">
        <v>1613</v>
      </c>
      <c r="K321" s="254" t="s">
        <v>1614</v>
      </c>
      <c r="L321" s="255" t="s">
        <v>383</v>
      </c>
      <c r="M321" s="261" t="s">
        <v>380</v>
      </c>
      <c r="N321" s="261" t="s">
        <v>1338</v>
      </c>
      <c r="O321" s="261" t="s">
        <v>1339</v>
      </c>
      <c r="P321" s="261"/>
    </row>
    <row r="322" spans="2:16" x14ac:dyDescent="0.25">
      <c r="B322" s="253">
        <v>2</v>
      </c>
      <c r="C322" s="253">
        <v>3</v>
      </c>
      <c r="D322" s="253">
        <v>4</v>
      </c>
      <c r="E322" s="253">
        <v>14</v>
      </c>
      <c r="F322" s="254"/>
      <c r="G322" s="254" t="s">
        <v>1236</v>
      </c>
      <c r="H322" s="253" t="s">
        <v>1189</v>
      </c>
      <c r="I322" s="253" t="s">
        <v>1190</v>
      </c>
      <c r="J322" s="254" t="s">
        <v>1615</v>
      </c>
      <c r="K322" s="254" t="s">
        <v>1616</v>
      </c>
      <c r="L322" s="255" t="s">
        <v>383</v>
      </c>
      <c r="M322" s="261" t="s">
        <v>380</v>
      </c>
      <c r="N322" s="261" t="s">
        <v>1338</v>
      </c>
      <c r="O322" s="261" t="s">
        <v>1339</v>
      </c>
      <c r="P322" s="261"/>
    </row>
    <row r="323" spans="2:16" x14ac:dyDescent="0.25">
      <c r="B323" s="147">
        <v>2</v>
      </c>
      <c r="C323" s="147">
        <v>3</v>
      </c>
      <c r="D323" s="147">
        <v>4</v>
      </c>
      <c r="E323" s="251">
        <v>14</v>
      </c>
      <c r="F323" s="154"/>
      <c r="G323" s="179" t="s">
        <v>1236</v>
      </c>
      <c r="H323" s="179" t="s">
        <v>1189</v>
      </c>
      <c r="I323" s="179" t="s">
        <v>1190</v>
      </c>
      <c r="J323" s="154" t="s">
        <v>1516</v>
      </c>
      <c r="K323" s="179" t="s">
        <v>1194</v>
      </c>
      <c r="L323" s="154" t="s">
        <v>383</v>
      </c>
      <c r="M323" s="154" t="s">
        <v>379</v>
      </c>
      <c r="N323" s="154" t="s">
        <v>1336</v>
      </c>
      <c r="O323" s="154"/>
      <c r="P323" s="154"/>
    </row>
    <row r="324" spans="2:16" x14ac:dyDescent="0.25">
      <c r="B324" s="253">
        <v>2</v>
      </c>
      <c r="C324" s="253">
        <v>3</v>
      </c>
      <c r="D324" s="253">
        <v>4</v>
      </c>
      <c r="E324" s="253">
        <v>14</v>
      </c>
      <c r="F324" s="254"/>
      <c r="G324" s="254" t="s">
        <v>1236</v>
      </c>
      <c r="H324" s="253" t="s">
        <v>1189</v>
      </c>
      <c r="I324" s="253" t="s">
        <v>1190</v>
      </c>
      <c r="J324" s="254" t="s">
        <v>1617</v>
      </c>
      <c r="K324" s="254" t="s">
        <v>1618</v>
      </c>
      <c r="L324" s="255" t="s">
        <v>383</v>
      </c>
      <c r="M324" s="261" t="s">
        <v>380</v>
      </c>
      <c r="N324" s="261" t="s">
        <v>1338</v>
      </c>
      <c r="O324" s="261" t="s">
        <v>1339</v>
      </c>
      <c r="P324" s="261"/>
    </row>
    <row r="325" spans="2:16" x14ac:dyDescent="0.25">
      <c r="B325" s="253">
        <v>2</v>
      </c>
      <c r="C325" s="253">
        <v>3</v>
      </c>
      <c r="D325" s="253">
        <v>4</v>
      </c>
      <c r="E325" s="253">
        <v>14</v>
      </c>
      <c r="F325" s="254"/>
      <c r="G325" s="254" t="s">
        <v>1236</v>
      </c>
      <c r="H325" s="253" t="s">
        <v>1189</v>
      </c>
      <c r="I325" s="253" t="s">
        <v>1190</v>
      </c>
      <c r="J325" s="254" t="s">
        <v>1619</v>
      </c>
      <c r="K325" s="254" t="s">
        <v>1620</v>
      </c>
      <c r="L325" s="255" t="s">
        <v>383</v>
      </c>
      <c r="M325" s="261" t="s">
        <v>380</v>
      </c>
      <c r="N325" s="261" t="s">
        <v>1338</v>
      </c>
      <c r="O325" s="261" t="s">
        <v>1339</v>
      </c>
      <c r="P325" s="261"/>
    </row>
    <row r="326" spans="2:16" x14ac:dyDescent="0.25">
      <c r="B326" s="147">
        <v>2</v>
      </c>
      <c r="C326" s="147">
        <v>3</v>
      </c>
      <c r="D326" s="147">
        <v>4</v>
      </c>
      <c r="E326" s="251">
        <v>14</v>
      </c>
      <c r="F326" s="154"/>
      <c r="G326" s="179" t="s">
        <v>1236</v>
      </c>
      <c r="H326" s="179" t="s">
        <v>1189</v>
      </c>
      <c r="I326" s="179" t="s">
        <v>1190</v>
      </c>
      <c r="J326" s="154" t="s">
        <v>1469</v>
      </c>
      <c r="K326" s="179" t="s">
        <v>1470</v>
      </c>
      <c r="L326" s="154" t="s">
        <v>383</v>
      </c>
      <c r="M326" s="154" t="s">
        <v>380</v>
      </c>
      <c r="N326" s="154" t="s">
        <v>1338</v>
      </c>
      <c r="O326" s="154" t="s">
        <v>1339</v>
      </c>
      <c r="P326" s="154"/>
    </row>
    <row r="327" spans="2:16" x14ac:dyDescent="0.25">
      <c r="B327" s="147">
        <v>2</v>
      </c>
      <c r="C327" s="147">
        <v>3</v>
      </c>
      <c r="D327" s="147">
        <v>4</v>
      </c>
      <c r="E327" s="251">
        <v>14</v>
      </c>
      <c r="F327" s="154"/>
      <c r="G327" s="179" t="s">
        <v>1236</v>
      </c>
      <c r="H327" s="179" t="s">
        <v>1189</v>
      </c>
      <c r="I327" s="179" t="s">
        <v>1190</v>
      </c>
      <c r="J327" s="154" t="s">
        <v>1471</v>
      </c>
      <c r="K327" s="179" t="s">
        <v>1472</v>
      </c>
      <c r="L327" s="154" t="s">
        <v>383</v>
      </c>
      <c r="M327" s="154" t="s">
        <v>380</v>
      </c>
      <c r="N327" s="154" t="s">
        <v>1338</v>
      </c>
      <c r="O327" s="154" t="s">
        <v>1339</v>
      </c>
      <c r="P327" s="154"/>
    </row>
    <row r="328" spans="2:16" x14ac:dyDescent="0.25">
      <c r="B328" s="147">
        <v>2</v>
      </c>
      <c r="C328" s="147">
        <v>3</v>
      </c>
      <c r="D328" s="147">
        <v>4</v>
      </c>
      <c r="E328" s="251">
        <v>14</v>
      </c>
      <c r="F328" s="154"/>
      <c r="G328" s="179" t="s">
        <v>1236</v>
      </c>
      <c r="H328" s="179" t="s">
        <v>1189</v>
      </c>
      <c r="I328" s="179" t="s">
        <v>1190</v>
      </c>
      <c r="J328" s="154" t="s">
        <v>440</v>
      </c>
      <c r="K328" s="179" t="s">
        <v>441</v>
      </c>
      <c r="L328" s="154" t="s">
        <v>383</v>
      </c>
      <c r="M328" s="154" t="s">
        <v>380</v>
      </c>
      <c r="N328" s="154" t="s">
        <v>1338</v>
      </c>
      <c r="O328" s="154" t="s">
        <v>1339</v>
      </c>
      <c r="P328" s="154"/>
    </row>
    <row r="329" spans="2:16" x14ac:dyDescent="0.25">
      <c r="B329" s="147">
        <v>2</v>
      </c>
      <c r="C329" s="147">
        <v>3</v>
      </c>
      <c r="D329" s="147">
        <v>4</v>
      </c>
      <c r="E329" s="251">
        <v>14</v>
      </c>
      <c r="F329" s="154"/>
      <c r="G329" s="179" t="s">
        <v>1236</v>
      </c>
      <c r="H329" s="179" t="s">
        <v>1189</v>
      </c>
      <c r="I329" s="179" t="s">
        <v>1190</v>
      </c>
      <c r="J329" s="154" t="s">
        <v>455</v>
      </c>
      <c r="K329" s="179" t="s">
        <v>1095</v>
      </c>
      <c r="L329" s="154" t="s">
        <v>383</v>
      </c>
      <c r="M329" s="154" t="s">
        <v>380</v>
      </c>
      <c r="N329" s="154" t="s">
        <v>1338</v>
      </c>
      <c r="O329" s="154" t="s">
        <v>1339</v>
      </c>
      <c r="P329" s="154"/>
    </row>
    <row r="330" spans="2:16" x14ac:dyDescent="0.25">
      <c r="B330" s="253">
        <v>2</v>
      </c>
      <c r="C330" s="253">
        <v>3</v>
      </c>
      <c r="D330" s="253">
        <v>4</v>
      </c>
      <c r="E330" s="253">
        <v>14</v>
      </c>
      <c r="F330" s="254"/>
      <c r="G330" s="254" t="s">
        <v>1236</v>
      </c>
      <c r="H330" s="253" t="s">
        <v>1189</v>
      </c>
      <c r="I330" s="253" t="s">
        <v>1190</v>
      </c>
      <c r="J330" s="254" t="s">
        <v>1621</v>
      </c>
      <c r="K330" s="254" t="s">
        <v>1622</v>
      </c>
      <c r="L330" s="255" t="s">
        <v>383</v>
      </c>
      <c r="M330" s="261" t="s">
        <v>380</v>
      </c>
      <c r="N330" s="261" t="s">
        <v>1338</v>
      </c>
      <c r="O330" s="261" t="s">
        <v>1339</v>
      </c>
      <c r="P330" s="261"/>
    </row>
    <row r="331" spans="2:16" x14ac:dyDescent="0.25">
      <c r="B331" s="253">
        <v>2</v>
      </c>
      <c r="C331" s="253">
        <v>3</v>
      </c>
      <c r="D331" s="253">
        <v>4</v>
      </c>
      <c r="E331" s="253">
        <v>14</v>
      </c>
      <c r="F331" s="254"/>
      <c r="G331" s="254" t="s">
        <v>1236</v>
      </c>
      <c r="H331" s="253" t="s">
        <v>1189</v>
      </c>
      <c r="I331" s="253" t="s">
        <v>1190</v>
      </c>
      <c r="J331" s="254" t="s">
        <v>1623</v>
      </c>
      <c r="K331" s="254" t="s">
        <v>1624</v>
      </c>
      <c r="L331" s="255" t="s">
        <v>383</v>
      </c>
      <c r="M331" s="261" t="s">
        <v>380</v>
      </c>
      <c r="N331" s="261" t="s">
        <v>1338</v>
      </c>
      <c r="O331" s="261" t="s">
        <v>1339</v>
      </c>
      <c r="P331" s="261"/>
    </row>
    <row r="332" spans="2:16" x14ac:dyDescent="0.25">
      <c r="B332" s="253">
        <v>2</v>
      </c>
      <c r="C332" s="253">
        <v>3</v>
      </c>
      <c r="D332" s="253">
        <v>4</v>
      </c>
      <c r="E332" s="253">
        <v>14</v>
      </c>
      <c r="F332" s="254"/>
      <c r="G332" s="254" t="s">
        <v>1236</v>
      </c>
      <c r="H332" s="253" t="s">
        <v>1189</v>
      </c>
      <c r="I332" s="253" t="s">
        <v>1190</v>
      </c>
      <c r="J332" s="254" t="s">
        <v>1625</v>
      </c>
      <c r="K332" s="254" t="s">
        <v>1626</v>
      </c>
      <c r="L332" s="255" t="s">
        <v>383</v>
      </c>
      <c r="M332" s="261" t="s">
        <v>380</v>
      </c>
      <c r="N332" s="261" t="s">
        <v>1338</v>
      </c>
      <c r="O332" s="261" t="s">
        <v>1339</v>
      </c>
      <c r="P332" s="261"/>
    </row>
    <row r="333" spans="2:16" x14ac:dyDescent="0.25">
      <c r="B333" s="262">
        <v>2</v>
      </c>
      <c r="C333" s="262">
        <v>3</v>
      </c>
      <c r="D333" s="262">
        <v>4</v>
      </c>
      <c r="E333" s="263">
        <v>25</v>
      </c>
      <c r="F333" s="182"/>
      <c r="G333" s="183" t="s">
        <v>1274</v>
      </c>
      <c r="H333" s="182"/>
      <c r="I333" s="182"/>
      <c r="J333" s="184"/>
      <c r="K333" s="182"/>
      <c r="L333" s="185"/>
      <c r="M333" s="185"/>
      <c r="N333" s="185"/>
      <c r="O333" s="185"/>
      <c r="P333" s="185"/>
    </row>
    <row r="334" spans="2:16" x14ac:dyDescent="0.25">
      <c r="B334" s="214">
        <v>2</v>
      </c>
      <c r="C334" s="214">
        <v>3</v>
      </c>
      <c r="D334" s="214">
        <v>4</v>
      </c>
      <c r="E334" s="215">
        <v>25</v>
      </c>
      <c r="F334" s="175"/>
      <c r="G334" s="176" t="s">
        <v>1274</v>
      </c>
      <c r="H334" s="175" t="s">
        <v>1237</v>
      </c>
      <c r="I334" s="175" t="s">
        <v>1238</v>
      </c>
      <c r="J334" s="177"/>
      <c r="K334" s="175"/>
      <c r="L334" s="178"/>
      <c r="M334" s="178"/>
      <c r="N334" s="178"/>
      <c r="O334" s="178"/>
      <c r="P334" s="178"/>
    </row>
    <row r="335" spans="2:16" x14ac:dyDescent="0.25">
      <c r="B335" s="147">
        <v>2</v>
      </c>
      <c r="C335" s="147">
        <v>3</v>
      </c>
      <c r="D335" s="147">
        <v>4</v>
      </c>
      <c r="E335" s="251">
        <v>25</v>
      </c>
      <c r="F335" s="154"/>
      <c r="G335" s="179" t="s">
        <v>1274</v>
      </c>
      <c r="H335" s="179" t="s">
        <v>1237</v>
      </c>
      <c r="I335" s="179" t="s">
        <v>1238</v>
      </c>
      <c r="J335" s="154" t="s">
        <v>1536</v>
      </c>
      <c r="K335" s="179" t="s">
        <v>1163</v>
      </c>
      <c r="L335" s="154" t="s">
        <v>383</v>
      </c>
      <c r="M335" s="154" t="s">
        <v>380</v>
      </c>
      <c r="N335" s="154" t="s">
        <v>1338</v>
      </c>
      <c r="O335" s="154" t="s">
        <v>1339</v>
      </c>
      <c r="P335" s="154"/>
    </row>
    <row r="336" spans="2:16" x14ac:dyDescent="0.25">
      <c r="B336" s="147">
        <v>2</v>
      </c>
      <c r="C336" s="147">
        <v>3</v>
      </c>
      <c r="D336" s="147">
        <v>4</v>
      </c>
      <c r="E336" s="251">
        <v>25</v>
      </c>
      <c r="F336" s="154"/>
      <c r="G336" s="179" t="s">
        <v>1274</v>
      </c>
      <c r="H336" s="179" t="s">
        <v>1237</v>
      </c>
      <c r="I336" s="179" t="s">
        <v>1238</v>
      </c>
      <c r="J336" s="154" t="s">
        <v>1537</v>
      </c>
      <c r="K336" s="179" t="s">
        <v>1275</v>
      </c>
      <c r="L336" s="154" t="s">
        <v>383</v>
      </c>
      <c r="M336" s="154" t="s">
        <v>380</v>
      </c>
      <c r="N336" s="154" t="s">
        <v>1338</v>
      </c>
      <c r="O336" s="154" t="s">
        <v>1339</v>
      </c>
      <c r="P336" s="154"/>
    </row>
    <row r="337" spans="2:16" x14ac:dyDescent="0.25">
      <c r="B337" s="147">
        <v>2</v>
      </c>
      <c r="C337" s="147">
        <v>3</v>
      </c>
      <c r="D337" s="147">
        <v>4</v>
      </c>
      <c r="E337" s="251">
        <v>25</v>
      </c>
      <c r="F337" s="154"/>
      <c r="G337" s="179" t="s">
        <v>1274</v>
      </c>
      <c r="H337" s="179" t="s">
        <v>1237</v>
      </c>
      <c r="I337" s="179" t="s">
        <v>1238</v>
      </c>
      <c r="J337" s="154" t="s">
        <v>1469</v>
      </c>
      <c r="K337" s="179" t="s">
        <v>1470</v>
      </c>
      <c r="L337" s="154" t="s">
        <v>383</v>
      </c>
      <c r="M337" s="154" t="s">
        <v>380</v>
      </c>
      <c r="N337" s="154" t="s">
        <v>1338</v>
      </c>
      <c r="O337" s="154" t="s">
        <v>1339</v>
      </c>
      <c r="P337" s="154"/>
    </row>
    <row r="338" spans="2:16" x14ac:dyDescent="0.25">
      <c r="B338" s="147">
        <v>2</v>
      </c>
      <c r="C338" s="147">
        <v>3</v>
      </c>
      <c r="D338" s="147">
        <v>4</v>
      </c>
      <c r="E338" s="251">
        <v>25</v>
      </c>
      <c r="F338" s="154"/>
      <c r="G338" s="179" t="s">
        <v>1274</v>
      </c>
      <c r="H338" s="179" t="s">
        <v>1237</v>
      </c>
      <c r="I338" s="179" t="s">
        <v>1238</v>
      </c>
      <c r="J338" s="154" t="s">
        <v>1471</v>
      </c>
      <c r="K338" s="179" t="s">
        <v>1472</v>
      </c>
      <c r="L338" s="154" t="s">
        <v>383</v>
      </c>
      <c r="M338" s="154" t="s">
        <v>380</v>
      </c>
      <c r="N338" s="154" t="s">
        <v>1338</v>
      </c>
      <c r="O338" s="154" t="s">
        <v>1339</v>
      </c>
      <c r="P338" s="154"/>
    </row>
    <row r="339" spans="2:16" x14ac:dyDescent="0.25">
      <c r="B339" s="147">
        <v>2</v>
      </c>
      <c r="C339" s="147">
        <v>3</v>
      </c>
      <c r="D339" s="147">
        <v>4</v>
      </c>
      <c r="E339" s="251">
        <v>25</v>
      </c>
      <c r="F339" s="154"/>
      <c r="G339" s="179" t="s">
        <v>1274</v>
      </c>
      <c r="H339" s="179" t="s">
        <v>1237</v>
      </c>
      <c r="I339" s="179" t="s">
        <v>1238</v>
      </c>
      <c r="J339" s="154" t="s">
        <v>440</v>
      </c>
      <c r="K339" s="179" t="s">
        <v>441</v>
      </c>
      <c r="L339" s="154" t="s">
        <v>383</v>
      </c>
      <c r="M339" s="154" t="s">
        <v>380</v>
      </c>
      <c r="N339" s="154" t="s">
        <v>1338</v>
      </c>
      <c r="O339" s="154" t="s">
        <v>1339</v>
      </c>
      <c r="P339" s="154"/>
    </row>
    <row r="340" spans="2:16" x14ac:dyDescent="0.25">
      <c r="B340" s="147">
        <v>2</v>
      </c>
      <c r="C340" s="147">
        <v>3</v>
      </c>
      <c r="D340" s="147">
        <v>4</v>
      </c>
      <c r="E340" s="251">
        <v>25</v>
      </c>
      <c r="F340" s="154"/>
      <c r="G340" s="179" t="s">
        <v>1274</v>
      </c>
      <c r="H340" s="179" t="s">
        <v>1237</v>
      </c>
      <c r="I340" s="179" t="s">
        <v>1238</v>
      </c>
      <c r="J340" s="154" t="s">
        <v>455</v>
      </c>
      <c r="K340" s="179" t="s">
        <v>1095</v>
      </c>
      <c r="L340" s="154" t="s">
        <v>383</v>
      </c>
      <c r="M340" s="154" t="s">
        <v>380</v>
      </c>
      <c r="N340" s="154" t="s">
        <v>1338</v>
      </c>
      <c r="O340" s="154" t="s">
        <v>1339</v>
      </c>
      <c r="P340" s="154"/>
    </row>
    <row r="341" spans="2:16" x14ac:dyDescent="0.25">
      <c r="B341" s="264">
        <v>2</v>
      </c>
      <c r="C341" s="264">
        <v>3</v>
      </c>
      <c r="D341" s="264">
        <v>4</v>
      </c>
      <c r="E341" s="265">
        <v>25</v>
      </c>
      <c r="F341" s="186"/>
      <c r="G341" s="187" t="s">
        <v>1274</v>
      </c>
      <c r="H341" s="186" t="s">
        <v>1243</v>
      </c>
      <c r="I341" s="186" t="s">
        <v>1244</v>
      </c>
      <c r="J341" s="188"/>
      <c r="K341" s="186"/>
      <c r="L341" s="189"/>
      <c r="M341" s="189"/>
      <c r="N341" s="189"/>
      <c r="O341" s="189"/>
      <c r="P341" s="189"/>
    </row>
    <row r="342" spans="2:16" x14ac:dyDescent="0.25">
      <c r="B342" s="147">
        <v>2</v>
      </c>
      <c r="C342" s="147">
        <v>3</v>
      </c>
      <c r="D342" s="147">
        <v>4</v>
      </c>
      <c r="E342" s="251">
        <v>25</v>
      </c>
      <c r="F342" s="154"/>
      <c r="G342" s="179" t="s">
        <v>1274</v>
      </c>
      <c r="H342" s="179" t="s">
        <v>1243</v>
      </c>
      <c r="I342" s="179" t="s">
        <v>1244</v>
      </c>
      <c r="J342" s="154" t="s">
        <v>1276</v>
      </c>
      <c r="K342" s="179" t="s">
        <v>1277</v>
      </c>
      <c r="L342" s="154" t="s">
        <v>383</v>
      </c>
      <c r="M342" s="154" t="s">
        <v>380</v>
      </c>
      <c r="N342" s="154" t="s">
        <v>1338</v>
      </c>
      <c r="O342" s="154" t="s">
        <v>1339</v>
      </c>
      <c r="P342" s="154"/>
    </row>
    <row r="343" spans="2:16" x14ac:dyDescent="0.25">
      <c r="B343" s="147">
        <v>2</v>
      </c>
      <c r="C343" s="147">
        <v>3</v>
      </c>
      <c r="D343" s="147">
        <v>4</v>
      </c>
      <c r="E343" s="251">
        <v>25</v>
      </c>
      <c r="F343" s="154"/>
      <c r="G343" s="179" t="s">
        <v>1274</v>
      </c>
      <c r="H343" s="179" t="s">
        <v>1243</v>
      </c>
      <c r="I343" s="179" t="s">
        <v>1244</v>
      </c>
      <c r="J343" s="154" t="s">
        <v>1278</v>
      </c>
      <c r="K343" s="179" t="s">
        <v>1538</v>
      </c>
      <c r="L343" s="154" t="s">
        <v>383</v>
      </c>
      <c r="M343" s="154" t="s">
        <v>380</v>
      </c>
      <c r="N343" s="154" t="s">
        <v>1338</v>
      </c>
      <c r="O343" s="154" t="s">
        <v>1339</v>
      </c>
      <c r="P343" s="154"/>
    </row>
    <row r="344" spans="2:16" x14ac:dyDescent="0.25">
      <c r="B344" s="147">
        <v>2</v>
      </c>
      <c r="C344" s="147">
        <v>3</v>
      </c>
      <c r="D344" s="147">
        <v>4</v>
      </c>
      <c r="E344" s="251">
        <v>25</v>
      </c>
      <c r="F344" s="154"/>
      <c r="G344" s="179" t="s">
        <v>1274</v>
      </c>
      <c r="H344" s="179" t="s">
        <v>1243</v>
      </c>
      <c r="I344" s="179" t="s">
        <v>1244</v>
      </c>
      <c r="J344" s="154" t="s">
        <v>1279</v>
      </c>
      <c r="K344" s="179" t="s">
        <v>1280</v>
      </c>
      <c r="L344" s="154" t="s">
        <v>383</v>
      </c>
      <c r="M344" s="154" t="s">
        <v>380</v>
      </c>
      <c r="N344" s="154" t="s">
        <v>1338</v>
      </c>
      <c r="O344" s="154" t="s">
        <v>1339</v>
      </c>
      <c r="P344" s="154"/>
    </row>
    <row r="345" spans="2:16" x14ac:dyDescent="0.25">
      <c r="B345" s="147">
        <v>2</v>
      </c>
      <c r="C345" s="147">
        <v>3</v>
      </c>
      <c r="D345" s="147">
        <v>4</v>
      </c>
      <c r="E345" s="251">
        <v>25</v>
      </c>
      <c r="F345" s="154"/>
      <c r="G345" s="179" t="s">
        <v>1274</v>
      </c>
      <c r="H345" s="179" t="s">
        <v>1243</v>
      </c>
      <c r="I345" s="179" t="s">
        <v>1244</v>
      </c>
      <c r="J345" s="154" t="s">
        <v>1230</v>
      </c>
      <c r="K345" s="179" t="s">
        <v>1483</v>
      </c>
      <c r="L345" s="154" t="s">
        <v>383</v>
      </c>
      <c r="M345" s="154" t="s">
        <v>380</v>
      </c>
      <c r="N345" s="154" t="s">
        <v>1338</v>
      </c>
      <c r="O345" s="154" t="s">
        <v>1339</v>
      </c>
      <c r="P345" s="154"/>
    </row>
    <row r="346" spans="2:16" x14ac:dyDescent="0.25">
      <c r="B346" s="147">
        <v>2</v>
      </c>
      <c r="C346" s="147">
        <v>3</v>
      </c>
      <c r="D346" s="147">
        <v>4</v>
      </c>
      <c r="E346" s="251">
        <v>25</v>
      </c>
      <c r="F346" s="154"/>
      <c r="G346" s="179" t="s">
        <v>1274</v>
      </c>
      <c r="H346" s="179" t="s">
        <v>1243</v>
      </c>
      <c r="I346" s="179" t="s">
        <v>1244</v>
      </c>
      <c r="J346" s="154" t="s">
        <v>1539</v>
      </c>
      <c r="K346" s="179" t="s">
        <v>1281</v>
      </c>
      <c r="L346" s="154" t="s">
        <v>383</v>
      </c>
      <c r="M346" s="154" t="s">
        <v>380</v>
      </c>
      <c r="N346" s="154" t="s">
        <v>1338</v>
      </c>
      <c r="O346" s="154" t="s">
        <v>1339</v>
      </c>
      <c r="P346" s="154"/>
    </row>
    <row r="347" spans="2:16" x14ac:dyDescent="0.25">
      <c r="B347" s="147">
        <v>2</v>
      </c>
      <c r="C347" s="147">
        <v>3</v>
      </c>
      <c r="D347" s="147">
        <v>4</v>
      </c>
      <c r="E347" s="251">
        <v>25</v>
      </c>
      <c r="F347" s="154"/>
      <c r="G347" s="179" t="s">
        <v>1274</v>
      </c>
      <c r="H347" s="179" t="s">
        <v>1243</v>
      </c>
      <c r="I347" s="179" t="s">
        <v>1244</v>
      </c>
      <c r="J347" s="154" t="s">
        <v>1479</v>
      </c>
      <c r="K347" s="179" t="s">
        <v>1283</v>
      </c>
      <c r="L347" s="154" t="s">
        <v>383</v>
      </c>
      <c r="M347" s="154" t="s">
        <v>380</v>
      </c>
      <c r="N347" s="154" t="s">
        <v>1338</v>
      </c>
      <c r="O347" s="154" t="s">
        <v>1339</v>
      </c>
      <c r="P347" s="154"/>
    </row>
    <row r="348" spans="2:16" x14ac:dyDescent="0.25">
      <c r="B348" s="147">
        <v>2</v>
      </c>
      <c r="C348" s="147">
        <v>3</v>
      </c>
      <c r="D348" s="147">
        <v>4</v>
      </c>
      <c r="E348" s="251">
        <v>25</v>
      </c>
      <c r="F348" s="154"/>
      <c r="G348" s="179" t="s">
        <v>1274</v>
      </c>
      <c r="H348" s="179" t="s">
        <v>1243</v>
      </c>
      <c r="I348" s="179" t="s">
        <v>1244</v>
      </c>
      <c r="J348" s="154" t="s">
        <v>1540</v>
      </c>
      <c r="K348" s="179" t="s">
        <v>1282</v>
      </c>
      <c r="L348" s="154" t="s">
        <v>383</v>
      </c>
      <c r="M348" s="154" t="s">
        <v>379</v>
      </c>
      <c r="N348" s="154" t="s">
        <v>1335</v>
      </c>
      <c r="O348" s="154"/>
      <c r="P348" s="154"/>
    </row>
    <row r="349" spans="2:16" x14ac:dyDescent="0.25">
      <c r="B349" s="147">
        <v>2</v>
      </c>
      <c r="C349" s="147">
        <v>3</v>
      </c>
      <c r="D349" s="147">
        <v>4</v>
      </c>
      <c r="E349" s="251">
        <v>25</v>
      </c>
      <c r="F349" s="154"/>
      <c r="G349" s="179" t="s">
        <v>1274</v>
      </c>
      <c r="H349" s="179" t="s">
        <v>1243</v>
      </c>
      <c r="I349" s="179" t="s">
        <v>1244</v>
      </c>
      <c r="J349" s="154" t="s">
        <v>1469</v>
      </c>
      <c r="K349" s="179" t="s">
        <v>1470</v>
      </c>
      <c r="L349" s="154" t="s">
        <v>383</v>
      </c>
      <c r="M349" s="154" t="s">
        <v>380</v>
      </c>
      <c r="N349" s="154" t="s">
        <v>1338</v>
      </c>
      <c r="O349" s="154" t="s">
        <v>1339</v>
      </c>
      <c r="P349" s="154"/>
    </row>
    <row r="350" spans="2:16" x14ac:dyDescent="0.25">
      <c r="B350" s="147">
        <v>2</v>
      </c>
      <c r="C350" s="147">
        <v>3</v>
      </c>
      <c r="D350" s="147">
        <v>4</v>
      </c>
      <c r="E350" s="251">
        <v>25</v>
      </c>
      <c r="F350" s="154"/>
      <c r="G350" s="179" t="s">
        <v>1274</v>
      </c>
      <c r="H350" s="179" t="s">
        <v>1243</v>
      </c>
      <c r="I350" s="179" t="s">
        <v>1244</v>
      </c>
      <c r="J350" s="154" t="s">
        <v>1471</v>
      </c>
      <c r="K350" s="179" t="s">
        <v>1472</v>
      </c>
      <c r="L350" s="154" t="s">
        <v>383</v>
      </c>
      <c r="M350" s="154" t="s">
        <v>380</v>
      </c>
      <c r="N350" s="154" t="s">
        <v>1338</v>
      </c>
      <c r="O350" s="154" t="s">
        <v>1339</v>
      </c>
      <c r="P350" s="154"/>
    </row>
    <row r="351" spans="2:16" x14ac:dyDescent="0.25">
      <c r="B351" s="147">
        <v>2</v>
      </c>
      <c r="C351" s="147">
        <v>3</v>
      </c>
      <c r="D351" s="147">
        <v>4</v>
      </c>
      <c r="E351" s="251">
        <v>25</v>
      </c>
      <c r="F351" s="154"/>
      <c r="G351" s="179" t="s">
        <v>1274</v>
      </c>
      <c r="H351" s="179" t="s">
        <v>1243</v>
      </c>
      <c r="I351" s="179" t="s">
        <v>1244</v>
      </c>
      <c r="J351" s="154" t="s">
        <v>440</v>
      </c>
      <c r="K351" s="179" t="s">
        <v>441</v>
      </c>
      <c r="L351" s="154" t="s">
        <v>383</v>
      </c>
      <c r="M351" s="154" t="s">
        <v>380</v>
      </c>
      <c r="N351" s="154" t="s">
        <v>1338</v>
      </c>
      <c r="O351" s="154" t="s">
        <v>1339</v>
      </c>
      <c r="P351" s="154"/>
    </row>
    <row r="352" spans="2:16" x14ac:dyDescent="0.25">
      <c r="B352" s="147">
        <v>2</v>
      </c>
      <c r="C352" s="147">
        <v>3</v>
      </c>
      <c r="D352" s="147">
        <v>4</v>
      </c>
      <c r="E352" s="251">
        <v>25</v>
      </c>
      <c r="F352" s="154"/>
      <c r="G352" s="179" t="s">
        <v>1274</v>
      </c>
      <c r="H352" s="179" t="s">
        <v>1243</v>
      </c>
      <c r="I352" s="179" t="s">
        <v>1244</v>
      </c>
      <c r="J352" s="154" t="s">
        <v>455</v>
      </c>
      <c r="K352" s="179" t="s">
        <v>1095</v>
      </c>
      <c r="L352" s="154" t="s">
        <v>383</v>
      </c>
      <c r="M352" s="154" t="s">
        <v>380</v>
      </c>
      <c r="N352" s="154" t="s">
        <v>1338</v>
      </c>
      <c r="O352" s="154" t="s">
        <v>1339</v>
      </c>
      <c r="P352" s="154"/>
    </row>
    <row r="353" spans="2:16" x14ac:dyDescent="0.25">
      <c r="B353" s="264">
        <v>2</v>
      </c>
      <c r="C353" s="264">
        <v>3</v>
      </c>
      <c r="D353" s="264">
        <v>4</v>
      </c>
      <c r="E353" s="265">
        <v>25</v>
      </c>
      <c r="F353" s="186"/>
      <c r="G353" s="187" t="s">
        <v>1274</v>
      </c>
      <c r="H353" s="186" t="s">
        <v>1251</v>
      </c>
      <c r="I353" s="186" t="s">
        <v>1252</v>
      </c>
      <c r="J353" s="188"/>
      <c r="K353" s="186"/>
      <c r="L353" s="189"/>
      <c r="M353" s="189"/>
      <c r="N353" s="189"/>
      <c r="O353" s="189"/>
      <c r="P353" s="189"/>
    </row>
    <row r="354" spans="2:16" x14ac:dyDescent="0.25">
      <c r="B354" s="147">
        <v>2</v>
      </c>
      <c r="C354" s="147">
        <v>3</v>
      </c>
      <c r="D354" s="147">
        <v>4</v>
      </c>
      <c r="E354" s="251">
        <v>25</v>
      </c>
      <c r="F354" s="154"/>
      <c r="G354" s="179" t="s">
        <v>1274</v>
      </c>
      <c r="H354" s="179" t="s">
        <v>1251</v>
      </c>
      <c r="I354" s="179" t="s">
        <v>1252</v>
      </c>
      <c r="J354" s="154" t="s">
        <v>1469</v>
      </c>
      <c r="K354" s="179" t="s">
        <v>1470</v>
      </c>
      <c r="L354" s="154" t="s">
        <v>383</v>
      </c>
      <c r="M354" s="154" t="s">
        <v>380</v>
      </c>
      <c r="N354" s="154" t="s">
        <v>1338</v>
      </c>
      <c r="O354" s="154" t="s">
        <v>1339</v>
      </c>
      <c r="P354" s="154"/>
    </row>
    <row r="355" spans="2:16" x14ac:dyDescent="0.25">
      <c r="B355" s="147">
        <v>2</v>
      </c>
      <c r="C355" s="147">
        <v>3</v>
      </c>
      <c r="D355" s="147">
        <v>4</v>
      </c>
      <c r="E355" s="251">
        <v>25</v>
      </c>
      <c r="F355" s="154"/>
      <c r="G355" s="179" t="s">
        <v>1274</v>
      </c>
      <c r="H355" s="179" t="s">
        <v>1251</v>
      </c>
      <c r="I355" s="179" t="s">
        <v>1252</v>
      </c>
      <c r="J355" s="154" t="s">
        <v>1471</v>
      </c>
      <c r="K355" s="179" t="s">
        <v>1472</v>
      </c>
      <c r="L355" s="154" t="s">
        <v>383</v>
      </c>
      <c r="M355" s="154" t="s">
        <v>380</v>
      </c>
      <c r="N355" s="154" t="s">
        <v>1338</v>
      </c>
      <c r="O355" s="154" t="s">
        <v>1339</v>
      </c>
      <c r="P355" s="154"/>
    </row>
    <row r="356" spans="2:16" x14ac:dyDescent="0.25">
      <c r="B356" s="147">
        <v>2</v>
      </c>
      <c r="C356" s="147">
        <v>3</v>
      </c>
      <c r="D356" s="147">
        <v>4</v>
      </c>
      <c r="E356" s="251">
        <v>25</v>
      </c>
      <c r="F356" s="154"/>
      <c r="G356" s="179" t="s">
        <v>1274</v>
      </c>
      <c r="H356" s="179" t="s">
        <v>1251</v>
      </c>
      <c r="I356" s="179" t="s">
        <v>1252</v>
      </c>
      <c r="J356" s="154" t="s">
        <v>440</v>
      </c>
      <c r="K356" s="179" t="s">
        <v>441</v>
      </c>
      <c r="L356" s="154" t="s">
        <v>383</v>
      </c>
      <c r="M356" s="154" t="s">
        <v>380</v>
      </c>
      <c r="N356" s="154" t="s">
        <v>1338</v>
      </c>
      <c r="O356" s="154" t="s">
        <v>1339</v>
      </c>
      <c r="P356" s="154"/>
    </row>
    <row r="357" spans="2:16" x14ac:dyDescent="0.25">
      <c r="B357" s="147">
        <v>2</v>
      </c>
      <c r="C357" s="147">
        <v>3</v>
      </c>
      <c r="D357" s="147">
        <v>4</v>
      </c>
      <c r="E357" s="251">
        <v>25</v>
      </c>
      <c r="F357" s="154"/>
      <c r="G357" s="179" t="s">
        <v>1274</v>
      </c>
      <c r="H357" s="179" t="s">
        <v>1251</v>
      </c>
      <c r="I357" s="179" t="s">
        <v>1252</v>
      </c>
      <c r="J357" s="154" t="s">
        <v>455</v>
      </c>
      <c r="K357" s="179" t="s">
        <v>1095</v>
      </c>
      <c r="L357" s="154" t="s">
        <v>383</v>
      </c>
      <c r="M357" s="154" t="s">
        <v>380</v>
      </c>
      <c r="N357" s="154" t="s">
        <v>1338</v>
      </c>
      <c r="O357" s="154" t="s">
        <v>1339</v>
      </c>
      <c r="P357" s="154"/>
    </row>
    <row r="358" spans="2:16" x14ac:dyDescent="0.25">
      <c r="B358" s="147">
        <v>2</v>
      </c>
      <c r="C358" s="147">
        <v>3</v>
      </c>
      <c r="D358" s="147">
        <v>4</v>
      </c>
      <c r="E358" s="251">
        <v>25</v>
      </c>
      <c r="F358" s="154"/>
      <c r="G358" s="179" t="s">
        <v>1274</v>
      </c>
      <c r="H358" s="179" t="s">
        <v>1251</v>
      </c>
      <c r="I358" s="179" t="s">
        <v>1252</v>
      </c>
      <c r="J358" s="154" t="s">
        <v>1179</v>
      </c>
      <c r="K358" s="179" t="s">
        <v>1180</v>
      </c>
      <c r="L358" s="154" t="s">
        <v>383</v>
      </c>
      <c r="M358" s="154" t="s">
        <v>380</v>
      </c>
      <c r="N358" s="154" t="s">
        <v>1338</v>
      </c>
      <c r="O358" s="154" t="s">
        <v>1339</v>
      </c>
      <c r="P358" s="154"/>
    </row>
    <row r="359" spans="2:16" x14ac:dyDescent="0.25">
      <c r="B359" s="147">
        <v>2</v>
      </c>
      <c r="C359" s="147">
        <v>3</v>
      </c>
      <c r="D359" s="147">
        <v>4</v>
      </c>
      <c r="E359" s="251">
        <v>25</v>
      </c>
      <c r="F359" s="154"/>
      <c r="G359" s="179" t="s">
        <v>1274</v>
      </c>
      <c r="H359" s="179" t="s">
        <v>1251</v>
      </c>
      <c r="I359" s="179" t="s">
        <v>1252</v>
      </c>
      <c r="J359" s="154" t="s">
        <v>1284</v>
      </c>
      <c r="K359" s="179" t="s">
        <v>1285</v>
      </c>
      <c r="L359" s="154" t="s">
        <v>383</v>
      </c>
      <c r="M359" s="154" t="s">
        <v>379</v>
      </c>
      <c r="N359" s="154" t="s">
        <v>1336</v>
      </c>
      <c r="O359" s="154"/>
      <c r="P359" s="154"/>
    </row>
    <row r="360" spans="2:16" x14ac:dyDescent="0.25">
      <c r="B360" s="218">
        <v>2</v>
      </c>
      <c r="C360" s="218">
        <v>3</v>
      </c>
      <c r="D360" s="218">
        <v>5</v>
      </c>
      <c r="E360" s="219"/>
      <c r="F360" s="190"/>
      <c r="G360" s="191"/>
      <c r="H360" s="190"/>
      <c r="I360" s="190"/>
      <c r="J360" s="192"/>
      <c r="K360" s="190" t="s">
        <v>1286</v>
      </c>
      <c r="L360" s="193"/>
      <c r="M360" s="193"/>
      <c r="N360" s="193"/>
      <c r="O360" s="193"/>
      <c r="P360" s="193"/>
    </row>
    <row r="361" spans="2:16" x14ac:dyDescent="0.25">
      <c r="B361" s="212">
        <v>2</v>
      </c>
      <c r="C361" s="212">
        <v>3</v>
      </c>
      <c r="D361" s="212">
        <v>5</v>
      </c>
      <c r="E361" s="213">
        <v>2</v>
      </c>
      <c r="F361" s="171"/>
      <c r="G361" s="172" t="s">
        <v>1099</v>
      </c>
      <c r="H361" s="171"/>
      <c r="I361" s="171"/>
      <c r="J361" s="173"/>
      <c r="K361" s="171"/>
      <c r="L361" s="174"/>
      <c r="M361" s="174"/>
      <c r="N361" s="174"/>
      <c r="O361" s="174"/>
      <c r="P361" s="174"/>
    </row>
    <row r="362" spans="2:16" x14ac:dyDescent="0.25">
      <c r="B362" s="214">
        <v>2</v>
      </c>
      <c r="C362" s="214">
        <v>3</v>
      </c>
      <c r="D362" s="214">
        <v>5</v>
      </c>
      <c r="E362" s="215">
        <v>2</v>
      </c>
      <c r="F362" s="175"/>
      <c r="G362" s="176" t="s">
        <v>1099</v>
      </c>
      <c r="H362" s="175" t="s">
        <v>442</v>
      </c>
      <c r="I362" s="175" t="s">
        <v>443</v>
      </c>
      <c r="J362" s="177"/>
      <c r="K362" s="175"/>
      <c r="L362" s="178"/>
      <c r="M362" s="178"/>
      <c r="N362" s="178"/>
      <c r="O362" s="178"/>
      <c r="P362" s="178"/>
    </row>
    <row r="363" spans="2:16" x14ac:dyDescent="0.25">
      <c r="B363" s="147">
        <v>2</v>
      </c>
      <c r="C363" s="147">
        <v>3</v>
      </c>
      <c r="D363" s="147">
        <v>5</v>
      </c>
      <c r="E363" s="251">
        <v>2</v>
      </c>
      <c r="F363" s="154"/>
      <c r="G363" s="179" t="s">
        <v>1099</v>
      </c>
      <c r="H363" s="179" t="s">
        <v>442</v>
      </c>
      <c r="I363" s="179" t="s">
        <v>443</v>
      </c>
      <c r="J363" s="154" t="s">
        <v>440</v>
      </c>
      <c r="K363" s="179" t="s">
        <v>441</v>
      </c>
      <c r="L363" s="154" t="s">
        <v>383</v>
      </c>
      <c r="M363" s="154" t="s">
        <v>380</v>
      </c>
      <c r="N363" s="154" t="s">
        <v>1338</v>
      </c>
      <c r="O363" s="154" t="s">
        <v>1339</v>
      </c>
      <c r="P363" s="154"/>
    </row>
    <row r="364" spans="2:16" x14ac:dyDescent="0.25">
      <c r="B364" s="147">
        <v>2</v>
      </c>
      <c r="C364" s="147">
        <v>3</v>
      </c>
      <c r="D364" s="147">
        <v>5</v>
      </c>
      <c r="E364" s="251">
        <v>2</v>
      </c>
      <c r="F364" s="154"/>
      <c r="G364" s="179" t="s">
        <v>1099</v>
      </c>
      <c r="H364" s="179" t="s">
        <v>442</v>
      </c>
      <c r="I364" s="179" t="s">
        <v>443</v>
      </c>
      <c r="J364" s="154" t="s">
        <v>455</v>
      </c>
      <c r="K364" s="179" t="s">
        <v>1095</v>
      </c>
      <c r="L364" s="154" t="s">
        <v>383</v>
      </c>
      <c r="M364" s="154" t="s">
        <v>380</v>
      </c>
      <c r="N364" s="154" t="s">
        <v>1338</v>
      </c>
      <c r="O364" s="154" t="s">
        <v>1339</v>
      </c>
      <c r="P364" s="154"/>
    </row>
    <row r="365" spans="2:16" x14ac:dyDescent="0.25">
      <c r="B365" s="262">
        <v>2</v>
      </c>
      <c r="C365" s="262">
        <v>3</v>
      </c>
      <c r="D365" s="262">
        <v>5</v>
      </c>
      <c r="E365" s="263">
        <v>15</v>
      </c>
      <c r="F365" s="182"/>
      <c r="G365" s="183" t="s">
        <v>344</v>
      </c>
      <c r="H365" s="182"/>
      <c r="I365" s="182"/>
      <c r="J365" s="184"/>
      <c r="K365" s="182"/>
      <c r="L365" s="185"/>
      <c r="M365" s="185"/>
      <c r="N365" s="185"/>
      <c r="O365" s="185"/>
      <c r="P365" s="185"/>
    </row>
    <row r="366" spans="2:16" x14ac:dyDescent="0.25">
      <c r="B366" s="214">
        <v>2</v>
      </c>
      <c r="C366" s="214">
        <v>3</v>
      </c>
      <c r="D366" s="214">
        <v>5</v>
      </c>
      <c r="E366" s="215">
        <v>15</v>
      </c>
      <c r="F366" s="175"/>
      <c r="G366" s="176" t="s">
        <v>344</v>
      </c>
      <c r="H366" s="175" t="s">
        <v>1123</v>
      </c>
      <c r="I366" s="175" t="s">
        <v>1124</v>
      </c>
      <c r="J366" s="177"/>
      <c r="K366" s="175"/>
      <c r="L366" s="178"/>
      <c r="M366" s="178"/>
      <c r="N366" s="178"/>
      <c r="O366" s="178"/>
      <c r="P366" s="178"/>
    </row>
    <row r="367" spans="2:16" x14ac:dyDescent="0.25">
      <c r="B367" s="147">
        <v>2</v>
      </c>
      <c r="C367" s="147">
        <v>3</v>
      </c>
      <c r="D367" s="147">
        <v>5</v>
      </c>
      <c r="E367" s="251">
        <v>15</v>
      </c>
      <c r="F367" s="154"/>
      <c r="G367" s="179" t="s">
        <v>344</v>
      </c>
      <c r="H367" s="179" t="s">
        <v>1123</v>
      </c>
      <c r="I367" s="179" t="s">
        <v>1124</v>
      </c>
      <c r="J367" s="154" t="s">
        <v>440</v>
      </c>
      <c r="K367" s="179" t="s">
        <v>441</v>
      </c>
      <c r="L367" s="154" t="s">
        <v>383</v>
      </c>
      <c r="M367" s="154" t="s">
        <v>380</v>
      </c>
      <c r="N367" s="154" t="s">
        <v>1342</v>
      </c>
      <c r="O367" s="154" t="s">
        <v>1354</v>
      </c>
      <c r="P367" s="154"/>
    </row>
    <row r="368" spans="2:16" x14ac:dyDescent="0.25">
      <c r="B368" s="262">
        <v>2</v>
      </c>
      <c r="C368" s="262">
        <v>3</v>
      </c>
      <c r="D368" s="262">
        <v>5</v>
      </c>
      <c r="E368" s="263">
        <v>18</v>
      </c>
      <c r="F368" s="182"/>
      <c r="G368" s="183" t="s">
        <v>1141</v>
      </c>
      <c r="H368" s="182"/>
      <c r="I368" s="182"/>
      <c r="J368" s="184"/>
      <c r="K368" s="182"/>
      <c r="L368" s="185"/>
      <c r="M368" s="185"/>
      <c r="N368" s="185"/>
      <c r="O368" s="185"/>
      <c r="P368" s="185"/>
    </row>
    <row r="369" spans="2:16" x14ac:dyDescent="0.25">
      <c r="B369" s="214">
        <v>2</v>
      </c>
      <c r="C369" s="214">
        <v>3</v>
      </c>
      <c r="D369" s="214">
        <v>5</v>
      </c>
      <c r="E369" s="215">
        <v>18</v>
      </c>
      <c r="F369" s="175"/>
      <c r="G369" s="176" t="s">
        <v>1141</v>
      </c>
      <c r="H369" s="175" t="s">
        <v>444</v>
      </c>
      <c r="I369" s="175" t="s">
        <v>445</v>
      </c>
      <c r="J369" s="177"/>
      <c r="K369" s="175"/>
      <c r="L369" s="178"/>
      <c r="M369" s="178"/>
      <c r="N369" s="178"/>
      <c r="O369" s="178"/>
      <c r="P369" s="178"/>
    </row>
    <row r="370" spans="2:16" x14ac:dyDescent="0.25">
      <c r="B370" s="147">
        <v>2</v>
      </c>
      <c r="C370" s="147">
        <v>3</v>
      </c>
      <c r="D370" s="147">
        <v>5</v>
      </c>
      <c r="E370" s="251">
        <v>18</v>
      </c>
      <c r="F370" s="154"/>
      <c r="G370" s="179" t="s">
        <v>1141</v>
      </c>
      <c r="H370" s="179" t="s">
        <v>444</v>
      </c>
      <c r="I370" s="179" t="s">
        <v>445</v>
      </c>
      <c r="J370" s="154" t="s">
        <v>1541</v>
      </c>
      <c r="K370" s="179" t="s">
        <v>1542</v>
      </c>
      <c r="L370" s="154" t="s">
        <v>383</v>
      </c>
      <c r="M370" s="154" t="s">
        <v>380</v>
      </c>
      <c r="N370" s="154" t="s">
        <v>1338</v>
      </c>
      <c r="O370" s="154" t="s">
        <v>1339</v>
      </c>
      <c r="P370" s="154"/>
    </row>
    <row r="371" spans="2:16" x14ac:dyDescent="0.25">
      <c r="B371" s="125">
        <v>2</v>
      </c>
      <c r="C371" s="125">
        <v>3</v>
      </c>
      <c r="D371" s="125">
        <v>5</v>
      </c>
      <c r="E371" s="125">
        <v>18</v>
      </c>
      <c r="F371" s="3"/>
      <c r="G371" s="3" t="s">
        <v>1141</v>
      </c>
      <c r="H371" s="125" t="s">
        <v>444</v>
      </c>
      <c r="I371" s="125" t="s">
        <v>445</v>
      </c>
      <c r="J371" s="3" t="s">
        <v>440</v>
      </c>
      <c r="K371" s="3" t="s">
        <v>441</v>
      </c>
      <c r="L371" s="252" t="s">
        <v>383</v>
      </c>
      <c r="M371" s="154" t="s">
        <v>380</v>
      </c>
      <c r="N371" s="154" t="s">
        <v>1338</v>
      </c>
      <c r="O371" s="154" t="s">
        <v>1339</v>
      </c>
      <c r="P371" s="154"/>
    </row>
    <row r="372" spans="2:16" x14ac:dyDescent="0.25">
      <c r="B372" s="264">
        <v>2</v>
      </c>
      <c r="C372" s="264">
        <v>3</v>
      </c>
      <c r="D372" s="264">
        <v>5</v>
      </c>
      <c r="E372" s="265">
        <v>18</v>
      </c>
      <c r="F372" s="186"/>
      <c r="G372" s="187" t="s">
        <v>1141</v>
      </c>
      <c r="H372" s="186" t="s">
        <v>1287</v>
      </c>
      <c r="I372" s="186" t="s">
        <v>1288</v>
      </c>
      <c r="J372" s="188"/>
      <c r="K372" s="186"/>
      <c r="L372" s="189"/>
      <c r="M372" s="189"/>
      <c r="N372" s="189"/>
      <c r="O372" s="189"/>
      <c r="P372" s="189"/>
    </row>
    <row r="373" spans="2:16" x14ac:dyDescent="0.25">
      <c r="B373" s="147">
        <v>2</v>
      </c>
      <c r="C373" s="147">
        <v>3</v>
      </c>
      <c r="D373" s="147">
        <v>5</v>
      </c>
      <c r="E373" s="251">
        <v>18</v>
      </c>
      <c r="F373" s="154"/>
      <c r="G373" s="179" t="s">
        <v>1141</v>
      </c>
      <c r="H373" s="179" t="s">
        <v>1287</v>
      </c>
      <c r="I373" s="179" t="s">
        <v>1288</v>
      </c>
      <c r="J373" s="154" t="s">
        <v>455</v>
      </c>
      <c r="K373" s="179" t="s">
        <v>1095</v>
      </c>
      <c r="L373" s="154" t="s">
        <v>383</v>
      </c>
      <c r="M373" s="154" t="s">
        <v>380</v>
      </c>
      <c r="N373" s="154" t="s">
        <v>1338</v>
      </c>
      <c r="O373" s="154" t="s">
        <v>1339</v>
      </c>
      <c r="P373" s="154"/>
    </row>
    <row r="374" spans="2:16" x14ac:dyDescent="0.25">
      <c r="B374" s="262">
        <v>2</v>
      </c>
      <c r="C374" s="262">
        <v>3</v>
      </c>
      <c r="D374" s="262">
        <v>5</v>
      </c>
      <c r="E374" s="263">
        <v>22</v>
      </c>
      <c r="F374" s="182"/>
      <c r="G374" s="183" t="s">
        <v>1289</v>
      </c>
      <c r="H374" s="182"/>
      <c r="I374" s="182"/>
      <c r="J374" s="184"/>
      <c r="K374" s="182"/>
      <c r="L374" s="185"/>
      <c r="M374" s="185"/>
      <c r="N374" s="185"/>
      <c r="O374" s="185"/>
      <c r="P374" s="185"/>
    </row>
    <row r="375" spans="2:16" x14ac:dyDescent="0.25">
      <c r="B375" s="214">
        <v>2</v>
      </c>
      <c r="C375" s="214">
        <v>3</v>
      </c>
      <c r="D375" s="214">
        <v>5</v>
      </c>
      <c r="E375" s="215">
        <v>22</v>
      </c>
      <c r="F375" s="175"/>
      <c r="G375" s="176" t="s">
        <v>1289</v>
      </c>
      <c r="H375" s="175" t="s">
        <v>1183</v>
      </c>
      <c r="I375" s="175" t="s">
        <v>1184</v>
      </c>
      <c r="J375" s="177"/>
      <c r="K375" s="175"/>
      <c r="L375" s="178"/>
      <c r="M375" s="178"/>
      <c r="N375" s="178"/>
      <c r="O375" s="178"/>
      <c r="P375" s="178"/>
    </row>
    <row r="376" spans="2:16" x14ac:dyDescent="0.25">
      <c r="B376" s="147">
        <v>2</v>
      </c>
      <c r="C376" s="147">
        <v>3</v>
      </c>
      <c r="D376" s="147">
        <v>5</v>
      </c>
      <c r="E376" s="251">
        <v>22</v>
      </c>
      <c r="F376" s="154"/>
      <c r="G376" s="179" t="s">
        <v>1289</v>
      </c>
      <c r="H376" s="179" t="s">
        <v>1183</v>
      </c>
      <c r="I376" s="179" t="s">
        <v>1184</v>
      </c>
      <c r="J376" s="154" t="s">
        <v>1185</v>
      </c>
      <c r="K376" s="179" t="s">
        <v>1186</v>
      </c>
      <c r="L376" s="154" t="s">
        <v>383</v>
      </c>
      <c r="M376" s="154" t="s">
        <v>379</v>
      </c>
      <c r="N376" s="154" t="s">
        <v>1355</v>
      </c>
      <c r="O376" s="154"/>
      <c r="P376" s="154"/>
    </row>
    <row r="377" spans="2:16" x14ac:dyDescent="0.25">
      <c r="B377" s="264">
        <v>2</v>
      </c>
      <c r="C377" s="264">
        <v>3</v>
      </c>
      <c r="D377" s="264">
        <v>5</v>
      </c>
      <c r="E377" s="265">
        <v>22</v>
      </c>
      <c r="F377" s="186"/>
      <c r="G377" s="187" t="s">
        <v>1289</v>
      </c>
      <c r="H377" s="186" t="s">
        <v>1251</v>
      </c>
      <c r="I377" s="186" t="s">
        <v>1252</v>
      </c>
      <c r="J377" s="188"/>
      <c r="K377" s="186"/>
      <c r="L377" s="189"/>
      <c r="M377" s="189"/>
      <c r="N377" s="189"/>
      <c r="O377" s="189"/>
      <c r="P377" s="189"/>
    </row>
    <row r="378" spans="2:16" x14ac:dyDescent="0.25">
      <c r="B378" s="147">
        <v>2</v>
      </c>
      <c r="C378" s="147">
        <v>3</v>
      </c>
      <c r="D378" s="147">
        <v>5</v>
      </c>
      <c r="E378" s="251">
        <v>22</v>
      </c>
      <c r="F378" s="154"/>
      <c r="G378" s="179" t="s">
        <v>1289</v>
      </c>
      <c r="H378" s="179" t="s">
        <v>1251</v>
      </c>
      <c r="I378" s="179" t="s">
        <v>1252</v>
      </c>
      <c r="J378" s="154" t="s">
        <v>1179</v>
      </c>
      <c r="K378" s="179" t="s">
        <v>1180</v>
      </c>
      <c r="L378" s="154" t="s">
        <v>383</v>
      </c>
      <c r="M378" s="154" t="s">
        <v>380</v>
      </c>
      <c r="N378" s="154" t="s">
        <v>1338</v>
      </c>
      <c r="O378" s="154" t="s">
        <v>1339</v>
      </c>
      <c r="P378" s="154"/>
    </row>
    <row r="379" spans="2:16" x14ac:dyDescent="0.25">
      <c r="B379" s="147">
        <v>2</v>
      </c>
      <c r="C379" s="147">
        <v>3</v>
      </c>
      <c r="D379" s="147">
        <v>5</v>
      </c>
      <c r="E379" s="251">
        <v>22</v>
      </c>
      <c r="F379" s="154"/>
      <c r="G379" s="179" t="s">
        <v>1289</v>
      </c>
      <c r="H379" s="179" t="s">
        <v>1251</v>
      </c>
      <c r="I379" s="179" t="s">
        <v>1252</v>
      </c>
      <c r="J379" s="154" t="s">
        <v>1284</v>
      </c>
      <c r="K379" s="179" t="s">
        <v>1285</v>
      </c>
      <c r="L379" s="154" t="s">
        <v>383</v>
      </c>
      <c r="M379" s="154" t="s">
        <v>379</v>
      </c>
      <c r="N379" s="154" t="s">
        <v>1336</v>
      </c>
      <c r="O379" s="154"/>
      <c r="P379" s="154"/>
    </row>
    <row r="380" spans="2:16" x14ac:dyDescent="0.25">
      <c r="B380" s="264">
        <v>2</v>
      </c>
      <c r="C380" s="264">
        <v>3</v>
      </c>
      <c r="D380" s="264">
        <v>5</v>
      </c>
      <c r="E380" s="265">
        <v>22</v>
      </c>
      <c r="F380" s="186"/>
      <c r="G380" s="187" t="s">
        <v>1289</v>
      </c>
      <c r="H380" s="186" t="s">
        <v>1189</v>
      </c>
      <c r="I380" s="186" t="s">
        <v>1190</v>
      </c>
      <c r="J380" s="188"/>
      <c r="K380" s="186"/>
      <c r="L380" s="189"/>
      <c r="M380" s="189"/>
      <c r="N380" s="189"/>
      <c r="O380" s="189"/>
      <c r="P380" s="189"/>
    </row>
    <row r="381" spans="2:16" x14ac:dyDescent="0.25">
      <c r="B381" s="253">
        <v>2</v>
      </c>
      <c r="C381" s="253">
        <v>3</v>
      </c>
      <c r="D381" s="253">
        <v>5</v>
      </c>
      <c r="E381" s="253">
        <v>22</v>
      </c>
      <c r="F381" s="254"/>
      <c r="G381" s="254" t="s">
        <v>1289</v>
      </c>
      <c r="H381" s="253" t="s">
        <v>1189</v>
      </c>
      <c r="I381" s="253" t="s">
        <v>1190</v>
      </c>
      <c r="J381" s="254" t="s">
        <v>1611</v>
      </c>
      <c r="K381" s="254" t="s">
        <v>1612</v>
      </c>
      <c r="L381" s="255" t="s">
        <v>383</v>
      </c>
      <c r="M381" s="261" t="s">
        <v>380</v>
      </c>
      <c r="N381" s="261" t="s">
        <v>1338</v>
      </c>
      <c r="O381" s="261" t="s">
        <v>1339</v>
      </c>
      <c r="P381" s="261"/>
    </row>
    <row r="382" spans="2:16" x14ac:dyDescent="0.25">
      <c r="B382" s="147">
        <v>2</v>
      </c>
      <c r="C382" s="147">
        <v>3</v>
      </c>
      <c r="D382" s="147">
        <v>5</v>
      </c>
      <c r="E382" s="251">
        <v>22</v>
      </c>
      <c r="F382" s="154"/>
      <c r="G382" s="179" t="s">
        <v>1289</v>
      </c>
      <c r="H382" s="179" t="s">
        <v>1189</v>
      </c>
      <c r="I382" s="179" t="s">
        <v>1190</v>
      </c>
      <c r="J382" s="154" t="s">
        <v>1545</v>
      </c>
      <c r="K382" s="179" t="s">
        <v>1348</v>
      </c>
      <c r="L382" s="154" t="s">
        <v>383</v>
      </c>
      <c r="M382" s="154" t="s">
        <v>380</v>
      </c>
      <c r="N382" s="154" t="s">
        <v>1338</v>
      </c>
      <c r="O382" s="154" t="s">
        <v>1339</v>
      </c>
      <c r="P382" s="154"/>
    </row>
    <row r="383" spans="2:16" x14ac:dyDescent="0.25">
      <c r="B383" s="253">
        <v>2</v>
      </c>
      <c r="C383" s="253">
        <v>3</v>
      </c>
      <c r="D383" s="253">
        <v>5</v>
      </c>
      <c r="E383" s="253">
        <v>22</v>
      </c>
      <c r="F383" s="254"/>
      <c r="G383" s="254" t="s">
        <v>1289</v>
      </c>
      <c r="H383" s="253" t="s">
        <v>1189</v>
      </c>
      <c r="I383" s="253" t="s">
        <v>1190</v>
      </c>
      <c r="J383" s="254" t="s">
        <v>1613</v>
      </c>
      <c r="K383" s="254" t="s">
        <v>1614</v>
      </c>
      <c r="L383" s="255" t="s">
        <v>383</v>
      </c>
      <c r="M383" s="261" t="s">
        <v>380</v>
      </c>
      <c r="N383" s="261" t="s">
        <v>1338</v>
      </c>
      <c r="O383" s="261" t="s">
        <v>1339</v>
      </c>
      <c r="P383" s="261"/>
    </row>
    <row r="384" spans="2:16" x14ac:dyDescent="0.25">
      <c r="B384" s="253">
        <v>2</v>
      </c>
      <c r="C384" s="253">
        <v>3</v>
      </c>
      <c r="D384" s="253">
        <v>5</v>
      </c>
      <c r="E384" s="253">
        <v>22</v>
      </c>
      <c r="F384" s="254"/>
      <c r="G384" s="254" t="s">
        <v>1289</v>
      </c>
      <c r="H384" s="253" t="s">
        <v>1189</v>
      </c>
      <c r="I384" s="253" t="s">
        <v>1190</v>
      </c>
      <c r="J384" s="254" t="s">
        <v>1615</v>
      </c>
      <c r="K384" s="254" t="s">
        <v>1616</v>
      </c>
      <c r="L384" s="255" t="s">
        <v>383</v>
      </c>
      <c r="M384" s="261" t="s">
        <v>380</v>
      </c>
      <c r="N384" s="261" t="s">
        <v>1338</v>
      </c>
      <c r="O384" s="261" t="s">
        <v>1339</v>
      </c>
      <c r="P384" s="261"/>
    </row>
    <row r="385" spans="2:16" x14ac:dyDescent="0.25">
      <c r="B385" s="253">
        <v>2</v>
      </c>
      <c r="C385" s="253">
        <v>3</v>
      </c>
      <c r="D385" s="253">
        <v>5</v>
      </c>
      <c r="E385" s="253">
        <v>22</v>
      </c>
      <c r="F385" s="254"/>
      <c r="G385" s="254" t="s">
        <v>1289</v>
      </c>
      <c r="H385" s="253" t="s">
        <v>1189</v>
      </c>
      <c r="I385" s="253" t="s">
        <v>1190</v>
      </c>
      <c r="J385" s="254" t="s">
        <v>1617</v>
      </c>
      <c r="K385" s="254" t="s">
        <v>1618</v>
      </c>
      <c r="L385" s="255" t="s">
        <v>383</v>
      </c>
      <c r="M385" s="261" t="s">
        <v>380</v>
      </c>
      <c r="N385" s="261" t="s">
        <v>1338</v>
      </c>
      <c r="O385" s="261" t="s">
        <v>1339</v>
      </c>
      <c r="P385" s="261"/>
    </row>
    <row r="386" spans="2:16" x14ac:dyDescent="0.25">
      <c r="B386" s="253">
        <v>2</v>
      </c>
      <c r="C386" s="253">
        <v>3</v>
      </c>
      <c r="D386" s="253">
        <v>5</v>
      </c>
      <c r="E386" s="253">
        <v>22</v>
      </c>
      <c r="F386" s="254"/>
      <c r="G386" s="254" t="s">
        <v>1289</v>
      </c>
      <c r="H386" s="253" t="s">
        <v>1189</v>
      </c>
      <c r="I386" s="253" t="s">
        <v>1190</v>
      </c>
      <c r="J386" s="254" t="s">
        <v>1619</v>
      </c>
      <c r="K386" s="254" t="s">
        <v>1620</v>
      </c>
      <c r="L386" s="255" t="s">
        <v>383</v>
      </c>
      <c r="M386" s="261" t="s">
        <v>380</v>
      </c>
      <c r="N386" s="261" t="s">
        <v>1338</v>
      </c>
      <c r="O386" s="261" t="s">
        <v>1339</v>
      </c>
      <c r="P386" s="261"/>
    </row>
    <row r="387" spans="2:16" x14ac:dyDescent="0.25">
      <c r="B387" s="253">
        <v>2</v>
      </c>
      <c r="C387" s="253">
        <v>3</v>
      </c>
      <c r="D387" s="253">
        <v>5</v>
      </c>
      <c r="E387" s="253">
        <v>22</v>
      </c>
      <c r="F387" s="254"/>
      <c r="G387" s="254" t="s">
        <v>1289</v>
      </c>
      <c r="H387" s="253" t="s">
        <v>1189</v>
      </c>
      <c r="I387" s="253" t="s">
        <v>1190</v>
      </c>
      <c r="J387" s="254" t="s">
        <v>1621</v>
      </c>
      <c r="K387" s="254" t="s">
        <v>1622</v>
      </c>
      <c r="L387" s="255" t="s">
        <v>383</v>
      </c>
      <c r="M387" s="261" t="s">
        <v>380</v>
      </c>
      <c r="N387" s="261" t="s">
        <v>1338</v>
      </c>
      <c r="O387" s="261" t="s">
        <v>1339</v>
      </c>
      <c r="P387" s="261"/>
    </row>
    <row r="388" spans="2:16" x14ac:dyDescent="0.25">
      <c r="B388" s="253">
        <v>2</v>
      </c>
      <c r="C388" s="253">
        <v>3</v>
      </c>
      <c r="D388" s="253">
        <v>5</v>
      </c>
      <c r="E388" s="253">
        <v>22</v>
      </c>
      <c r="F388" s="254"/>
      <c r="G388" s="254" t="s">
        <v>1289</v>
      </c>
      <c r="H388" s="253" t="s">
        <v>1189</v>
      </c>
      <c r="I388" s="253" t="s">
        <v>1190</v>
      </c>
      <c r="J388" s="254" t="s">
        <v>1623</v>
      </c>
      <c r="K388" s="254" t="s">
        <v>1624</v>
      </c>
      <c r="L388" s="255" t="s">
        <v>383</v>
      </c>
      <c r="M388" s="261" t="s">
        <v>380</v>
      </c>
      <c r="N388" s="261" t="s">
        <v>1338</v>
      </c>
      <c r="O388" s="261" t="s">
        <v>1339</v>
      </c>
      <c r="P388" s="261"/>
    </row>
    <row r="389" spans="2:16" x14ac:dyDescent="0.25">
      <c r="B389" s="253">
        <v>2</v>
      </c>
      <c r="C389" s="253">
        <v>3</v>
      </c>
      <c r="D389" s="253">
        <v>5</v>
      </c>
      <c r="E389" s="253">
        <v>22</v>
      </c>
      <c r="F389" s="254"/>
      <c r="G389" s="254" t="s">
        <v>1289</v>
      </c>
      <c r="H389" s="253" t="s">
        <v>1189</v>
      </c>
      <c r="I389" s="253" t="s">
        <v>1190</v>
      </c>
      <c r="J389" s="254" t="s">
        <v>1625</v>
      </c>
      <c r="K389" s="254" t="s">
        <v>1626</v>
      </c>
      <c r="L389" s="255" t="s">
        <v>383</v>
      </c>
      <c r="M389" s="261" t="s">
        <v>380</v>
      </c>
      <c r="N389" s="261" t="s">
        <v>1338</v>
      </c>
      <c r="O389" s="261" t="s">
        <v>1339</v>
      </c>
      <c r="P389" s="261"/>
    </row>
    <row r="390" spans="2:16" x14ac:dyDescent="0.25">
      <c r="B390" s="264">
        <v>2</v>
      </c>
      <c r="C390" s="264">
        <v>3</v>
      </c>
      <c r="D390" s="264">
        <v>5</v>
      </c>
      <c r="E390" s="265">
        <v>22</v>
      </c>
      <c r="F390" s="186"/>
      <c r="G390" s="187" t="s">
        <v>1289</v>
      </c>
      <c r="H390" s="186" t="s">
        <v>1290</v>
      </c>
      <c r="I390" s="186" t="s">
        <v>1291</v>
      </c>
      <c r="J390" s="188"/>
      <c r="K390" s="186"/>
      <c r="L390" s="189"/>
      <c r="M390" s="189"/>
      <c r="N390" s="189"/>
      <c r="O390" s="189"/>
      <c r="P390" s="189"/>
    </row>
    <row r="391" spans="2:16" x14ac:dyDescent="0.25">
      <c r="B391" s="253">
        <v>2</v>
      </c>
      <c r="C391" s="253">
        <v>3</v>
      </c>
      <c r="D391" s="253">
        <v>5</v>
      </c>
      <c r="E391" s="253">
        <v>22</v>
      </c>
      <c r="F391" s="254"/>
      <c r="G391" s="254" t="s">
        <v>1289</v>
      </c>
      <c r="H391" s="253" t="s">
        <v>1290</v>
      </c>
      <c r="I391" s="253" t="s">
        <v>1291</v>
      </c>
      <c r="J391" s="254" t="s">
        <v>1654</v>
      </c>
      <c r="K391" s="254" t="s">
        <v>1655</v>
      </c>
      <c r="L391" s="255" t="s">
        <v>383</v>
      </c>
      <c r="M391" s="261"/>
      <c r="N391" s="261"/>
      <c r="O391" s="261"/>
      <c r="P391" s="261"/>
    </row>
    <row r="392" spans="2:16" x14ac:dyDescent="0.25">
      <c r="B392" s="267">
        <v>2</v>
      </c>
      <c r="C392" s="267">
        <v>6</v>
      </c>
      <c r="D392" s="268"/>
      <c r="E392" s="269"/>
      <c r="F392" s="194"/>
      <c r="G392" s="195"/>
      <c r="H392" s="194"/>
      <c r="I392" s="194"/>
      <c r="J392" s="196"/>
      <c r="K392" s="194" t="s">
        <v>1292</v>
      </c>
      <c r="L392" s="197"/>
      <c r="M392" s="197"/>
      <c r="N392" s="197"/>
      <c r="O392" s="197"/>
      <c r="P392" s="197"/>
    </row>
    <row r="393" spans="2:16" x14ac:dyDescent="0.25">
      <c r="B393" s="210">
        <v>2</v>
      </c>
      <c r="C393" s="210">
        <v>6</v>
      </c>
      <c r="D393" s="210">
        <v>8</v>
      </c>
      <c r="E393" s="211"/>
      <c r="F393" s="167"/>
      <c r="G393" s="168"/>
      <c r="H393" s="167"/>
      <c r="I393" s="167"/>
      <c r="J393" s="169"/>
      <c r="K393" s="167" t="s">
        <v>1293</v>
      </c>
      <c r="L393" s="170"/>
      <c r="M393" s="170"/>
      <c r="N393" s="170"/>
      <c r="O393" s="170"/>
      <c r="P393" s="170"/>
    </row>
    <row r="394" spans="2:16" x14ac:dyDescent="0.25">
      <c r="B394" s="212">
        <v>2</v>
      </c>
      <c r="C394" s="212">
        <v>6</v>
      </c>
      <c r="D394" s="212">
        <v>8</v>
      </c>
      <c r="E394" s="213">
        <v>2</v>
      </c>
      <c r="F394" s="171"/>
      <c r="G394" s="172" t="s">
        <v>1099</v>
      </c>
      <c r="H394" s="171"/>
      <c r="I394" s="171"/>
      <c r="J394" s="173"/>
      <c r="K394" s="171"/>
      <c r="L394" s="174"/>
      <c r="M394" s="174"/>
      <c r="N394" s="174"/>
      <c r="O394" s="174"/>
      <c r="P394" s="174"/>
    </row>
    <row r="395" spans="2:16" x14ac:dyDescent="0.25">
      <c r="B395" s="214">
        <v>2</v>
      </c>
      <c r="C395" s="214">
        <v>6</v>
      </c>
      <c r="D395" s="214">
        <v>8</v>
      </c>
      <c r="E395" s="215">
        <v>2</v>
      </c>
      <c r="F395" s="175"/>
      <c r="G395" s="176" t="s">
        <v>1099</v>
      </c>
      <c r="H395" s="175" t="s">
        <v>442</v>
      </c>
      <c r="I395" s="175" t="s">
        <v>443</v>
      </c>
      <c r="J395" s="177"/>
      <c r="K395" s="175"/>
      <c r="L395" s="178"/>
      <c r="M395" s="178"/>
      <c r="N395" s="178"/>
      <c r="O395" s="178"/>
      <c r="P395" s="178"/>
    </row>
    <row r="396" spans="2:16" x14ac:dyDescent="0.25">
      <c r="B396" s="147">
        <v>2</v>
      </c>
      <c r="C396" s="147">
        <v>6</v>
      </c>
      <c r="D396" s="147">
        <v>8</v>
      </c>
      <c r="E396" s="251">
        <v>2</v>
      </c>
      <c r="F396" s="154"/>
      <c r="G396" s="179" t="s">
        <v>1099</v>
      </c>
      <c r="H396" s="179" t="s">
        <v>442</v>
      </c>
      <c r="I396" s="179" t="s">
        <v>443</v>
      </c>
      <c r="J396" s="154" t="s">
        <v>1100</v>
      </c>
      <c r="K396" s="179" t="s">
        <v>1101</v>
      </c>
      <c r="L396" s="154" t="s">
        <v>383</v>
      </c>
      <c r="M396" s="154" t="s">
        <v>380</v>
      </c>
      <c r="N396" s="154" t="s">
        <v>1338</v>
      </c>
      <c r="O396" s="154" t="s">
        <v>1339</v>
      </c>
      <c r="P396" s="154"/>
    </row>
    <row r="397" spans="2:16" x14ac:dyDescent="0.25">
      <c r="B397" s="147">
        <v>2</v>
      </c>
      <c r="C397" s="147">
        <v>6</v>
      </c>
      <c r="D397" s="147">
        <v>8</v>
      </c>
      <c r="E397" s="251">
        <v>2</v>
      </c>
      <c r="F397" s="154"/>
      <c r="G397" s="179" t="s">
        <v>1099</v>
      </c>
      <c r="H397" s="179" t="s">
        <v>442</v>
      </c>
      <c r="I397" s="179" t="s">
        <v>443</v>
      </c>
      <c r="J397" s="154" t="s">
        <v>1469</v>
      </c>
      <c r="K397" s="179" t="s">
        <v>1470</v>
      </c>
      <c r="L397" s="154" t="s">
        <v>383</v>
      </c>
      <c r="M397" s="154" t="s">
        <v>380</v>
      </c>
      <c r="N397" s="154" t="s">
        <v>1338</v>
      </c>
      <c r="O397" s="154" t="s">
        <v>1339</v>
      </c>
      <c r="P397" s="154"/>
    </row>
    <row r="398" spans="2:16" x14ac:dyDescent="0.25">
      <c r="B398" s="147">
        <v>2</v>
      </c>
      <c r="C398" s="147">
        <v>6</v>
      </c>
      <c r="D398" s="147">
        <v>8</v>
      </c>
      <c r="E398" s="251">
        <v>2</v>
      </c>
      <c r="F398" s="154"/>
      <c r="G398" s="179" t="s">
        <v>1099</v>
      </c>
      <c r="H398" s="179" t="s">
        <v>442</v>
      </c>
      <c r="I398" s="179" t="s">
        <v>443</v>
      </c>
      <c r="J398" s="154" t="s">
        <v>1471</v>
      </c>
      <c r="K398" s="179" t="s">
        <v>1472</v>
      </c>
      <c r="L398" s="154" t="s">
        <v>383</v>
      </c>
      <c r="M398" s="154" t="s">
        <v>380</v>
      </c>
      <c r="N398" s="154" t="s">
        <v>1338</v>
      </c>
      <c r="O398" s="154" t="s">
        <v>1339</v>
      </c>
      <c r="P398" s="154"/>
    </row>
    <row r="399" spans="2:16" x14ac:dyDescent="0.25">
      <c r="B399" s="147">
        <v>2</v>
      </c>
      <c r="C399" s="147">
        <v>6</v>
      </c>
      <c r="D399" s="147">
        <v>8</v>
      </c>
      <c r="E399" s="251">
        <v>2</v>
      </c>
      <c r="F399" s="154"/>
      <c r="G399" s="179" t="s">
        <v>1099</v>
      </c>
      <c r="H399" s="179" t="s">
        <v>442</v>
      </c>
      <c r="I399" s="179" t="s">
        <v>443</v>
      </c>
      <c r="J399" s="154" t="s">
        <v>440</v>
      </c>
      <c r="K399" s="179" t="s">
        <v>441</v>
      </c>
      <c r="L399" s="154" t="s">
        <v>383</v>
      </c>
      <c r="M399" s="154" t="s">
        <v>380</v>
      </c>
      <c r="N399" s="154" t="s">
        <v>1338</v>
      </c>
      <c r="O399" s="154" t="s">
        <v>1339</v>
      </c>
      <c r="P399" s="154"/>
    </row>
    <row r="400" spans="2:16" x14ac:dyDescent="0.25">
      <c r="B400" s="147">
        <v>2</v>
      </c>
      <c r="C400" s="147">
        <v>6</v>
      </c>
      <c r="D400" s="147">
        <v>8</v>
      </c>
      <c r="E400" s="251">
        <v>2</v>
      </c>
      <c r="F400" s="154"/>
      <c r="G400" s="179" t="s">
        <v>1099</v>
      </c>
      <c r="H400" s="179" t="s">
        <v>442</v>
      </c>
      <c r="I400" s="179" t="s">
        <v>443</v>
      </c>
      <c r="J400" s="154" t="s">
        <v>455</v>
      </c>
      <c r="K400" s="179" t="s">
        <v>1095</v>
      </c>
      <c r="L400" s="154" t="s">
        <v>383</v>
      </c>
      <c r="M400" s="154" t="s">
        <v>380</v>
      </c>
      <c r="N400" s="154" t="s">
        <v>1338</v>
      </c>
      <c r="O400" s="154" t="s">
        <v>1339</v>
      </c>
      <c r="P400" s="154"/>
    </row>
    <row r="401" spans="2:16" x14ac:dyDescent="0.25">
      <c r="B401" s="262">
        <v>2</v>
      </c>
      <c r="C401" s="262">
        <v>6</v>
      </c>
      <c r="D401" s="262">
        <v>8</v>
      </c>
      <c r="E401" s="263">
        <v>12</v>
      </c>
      <c r="F401" s="182"/>
      <c r="G401" s="183" t="s">
        <v>1294</v>
      </c>
      <c r="H401" s="182"/>
      <c r="I401" s="182"/>
      <c r="J401" s="184"/>
      <c r="K401" s="182"/>
      <c r="L401" s="185"/>
      <c r="M401" s="185"/>
      <c r="N401" s="185"/>
      <c r="O401" s="185"/>
      <c r="P401" s="185"/>
    </row>
    <row r="402" spans="2:16" x14ac:dyDescent="0.25">
      <c r="B402" s="214">
        <v>2</v>
      </c>
      <c r="C402" s="214">
        <v>6</v>
      </c>
      <c r="D402" s="214">
        <v>8</v>
      </c>
      <c r="E402" s="215">
        <v>12</v>
      </c>
      <c r="F402" s="175"/>
      <c r="G402" s="176" t="s">
        <v>1294</v>
      </c>
      <c r="H402" s="175" t="s">
        <v>446</v>
      </c>
      <c r="I402" s="175" t="s">
        <v>447</v>
      </c>
      <c r="J402" s="177"/>
      <c r="K402" s="175"/>
      <c r="L402" s="178"/>
      <c r="M402" s="178"/>
      <c r="N402" s="178"/>
      <c r="O402" s="178"/>
      <c r="P402" s="178"/>
    </row>
    <row r="403" spans="2:16" x14ac:dyDescent="0.25">
      <c r="B403" s="147">
        <v>2</v>
      </c>
      <c r="C403" s="147">
        <v>6</v>
      </c>
      <c r="D403" s="147">
        <v>8</v>
      </c>
      <c r="E403" s="251">
        <v>12</v>
      </c>
      <c r="F403" s="154"/>
      <c r="G403" s="179" t="s">
        <v>1294</v>
      </c>
      <c r="H403" s="179" t="s">
        <v>446</v>
      </c>
      <c r="I403" s="179" t="s">
        <v>447</v>
      </c>
      <c r="J403" s="154" t="s">
        <v>1506</v>
      </c>
      <c r="K403" s="179" t="s">
        <v>1198</v>
      </c>
      <c r="L403" s="154" t="s">
        <v>383</v>
      </c>
      <c r="M403" s="154" t="s">
        <v>381</v>
      </c>
      <c r="N403" s="154" t="s">
        <v>1561</v>
      </c>
      <c r="O403" s="154"/>
      <c r="P403" s="154"/>
    </row>
    <row r="404" spans="2:16" x14ac:dyDescent="0.25">
      <c r="B404" s="264">
        <v>2</v>
      </c>
      <c r="C404" s="264">
        <v>6</v>
      </c>
      <c r="D404" s="264">
        <v>8</v>
      </c>
      <c r="E404" s="265">
        <v>12</v>
      </c>
      <c r="F404" s="186"/>
      <c r="G404" s="187" t="s">
        <v>1294</v>
      </c>
      <c r="H404" s="186" t="s">
        <v>1295</v>
      </c>
      <c r="I404" s="186" t="s">
        <v>1296</v>
      </c>
      <c r="J404" s="188"/>
      <c r="K404" s="186"/>
      <c r="L404" s="189"/>
      <c r="M404" s="189"/>
      <c r="N404" s="189"/>
      <c r="O404" s="189"/>
      <c r="P404" s="189"/>
    </row>
    <row r="405" spans="2:16" x14ac:dyDescent="0.25">
      <c r="B405" s="147">
        <v>2</v>
      </c>
      <c r="C405" s="147">
        <v>6</v>
      </c>
      <c r="D405" s="147">
        <v>8</v>
      </c>
      <c r="E405" s="251">
        <v>12</v>
      </c>
      <c r="F405" s="154"/>
      <c r="G405" s="179" t="s">
        <v>1294</v>
      </c>
      <c r="H405" s="179" t="s">
        <v>1295</v>
      </c>
      <c r="I405" s="179" t="s">
        <v>1296</v>
      </c>
      <c r="J405" s="154" t="s">
        <v>1546</v>
      </c>
      <c r="K405" s="179" t="s">
        <v>1297</v>
      </c>
      <c r="L405" s="154" t="s">
        <v>383</v>
      </c>
      <c r="M405" s="154" t="s">
        <v>380</v>
      </c>
      <c r="N405" s="154" t="s">
        <v>1338</v>
      </c>
      <c r="O405" s="154" t="s">
        <v>1339</v>
      </c>
      <c r="P405" s="154"/>
    </row>
    <row r="406" spans="2:16" x14ac:dyDescent="0.25">
      <c r="B406" s="147">
        <v>2</v>
      </c>
      <c r="C406" s="147">
        <v>6</v>
      </c>
      <c r="D406" s="147">
        <v>8</v>
      </c>
      <c r="E406" s="251">
        <v>12</v>
      </c>
      <c r="F406" s="154"/>
      <c r="G406" s="179" t="s">
        <v>1294</v>
      </c>
      <c r="H406" s="179" t="s">
        <v>1295</v>
      </c>
      <c r="I406" s="179" t="s">
        <v>1296</v>
      </c>
      <c r="J406" s="154" t="s">
        <v>440</v>
      </c>
      <c r="K406" s="179" t="s">
        <v>441</v>
      </c>
      <c r="L406" s="154" t="s">
        <v>383</v>
      </c>
      <c r="M406" s="154" t="s">
        <v>380</v>
      </c>
      <c r="N406" s="154" t="s">
        <v>1338</v>
      </c>
      <c r="O406" s="154" t="s">
        <v>1339</v>
      </c>
      <c r="P406" s="154"/>
    </row>
    <row r="407" spans="2:16" x14ac:dyDescent="0.25">
      <c r="B407" s="147">
        <v>2</v>
      </c>
      <c r="C407" s="147">
        <v>6</v>
      </c>
      <c r="D407" s="147">
        <v>8</v>
      </c>
      <c r="E407" s="251">
        <v>12</v>
      </c>
      <c r="F407" s="154"/>
      <c r="G407" s="179" t="s">
        <v>1294</v>
      </c>
      <c r="H407" s="179" t="s">
        <v>1295</v>
      </c>
      <c r="I407" s="179" t="s">
        <v>1296</v>
      </c>
      <c r="J407" s="154" t="s">
        <v>455</v>
      </c>
      <c r="K407" s="179" t="s">
        <v>1095</v>
      </c>
      <c r="L407" s="154" t="s">
        <v>383</v>
      </c>
      <c r="M407" s="154" t="s">
        <v>380</v>
      </c>
      <c r="N407" s="154" t="s">
        <v>1338</v>
      </c>
      <c r="O407" s="154" t="s">
        <v>1339</v>
      </c>
      <c r="P407" s="154"/>
    </row>
    <row r="408" spans="2:16" x14ac:dyDescent="0.25">
      <c r="B408" s="264">
        <v>2</v>
      </c>
      <c r="C408" s="264">
        <v>6</v>
      </c>
      <c r="D408" s="264">
        <v>8</v>
      </c>
      <c r="E408" s="265">
        <v>12</v>
      </c>
      <c r="F408" s="186"/>
      <c r="G408" s="187" t="s">
        <v>1294</v>
      </c>
      <c r="H408" s="186" t="s">
        <v>1298</v>
      </c>
      <c r="I408" s="186" t="s">
        <v>1299</v>
      </c>
      <c r="J408" s="188"/>
      <c r="K408" s="186"/>
      <c r="L408" s="189"/>
      <c r="M408" s="189"/>
      <c r="N408" s="189"/>
      <c r="O408" s="189"/>
      <c r="P408" s="189"/>
    </row>
    <row r="409" spans="2:16" x14ac:dyDescent="0.25">
      <c r="B409" s="147">
        <v>2</v>
      </c>
      <c r="C409" s="147">
        <v>6</v>
      </c>
      <c r="D409" s="147">
        <v>8</v>
      </c>
      <c r="E409" s="251">
        <v>12</v>
      </c>
      <c r="F409" s="154"/>
      <c r="G409" s="179" t="s">
        <v>1294</v>
      </c>
      <c r="H409" s="179" t="s">
        <v>1298</v>
      </c>
      <c r="I409" s="179" t="s">
        <v>1299</v>
      </c>
      <c r="J409" s="154" t="s">
        <v>1547</v>
      </c>
      <c r="K409" s="179" t="s">
        <v>1299</v>
      </c>
      <c r="L409" s="154" t="s">
        <v>383</v>
      </c>
      <c r="M409" s="154" t="s">
        <v>380</v>
      </c>
      <c r="N409" s="154" t="s">
        <v>1338</v>
      </c>
      <c r="O409" s="154" t="s">
        <v>1339</v>
      </c>
      <c r="P409" s="154"/>
    </row>
    <row r="410" spans="2:16" x14ac:dyDescent="0.25">
      <c r="B410" s="147">
        <v>2</v>
      </c>
      <c r="C410" s="147">
        <v>6</v>
      </c>
      <c r="D410" s="147">
        <v>8</v>
      </c>
      <c r="E410" s="251">
        <v>12</v>
      </c>
      <c r="F410" s="154"/>
      <c r="G410" s="179" t="s">
        <v>1294</v>
      </c>
      <c r="H410" s="179" t="s">
        <v>1298</v>
      </c>
      <c r="I410" s="179" t="s">
        <v>1299</v>
      </c>
      <c r="J410" s="154" t="s">
        <v>440</v>
      </c>
      <c r="K410" s="179" t="s">
        <v>441</v>
      </c>
      <c r="L410" s="154" t="s">
        <v>383</v>
      </c>
      <c r="M410" s="154" t="s">
        <v>380</v>
      </c>
      <c r="N410" s="154" t="s">
        <v>1338</v>
      </c>
      <c r="O410" s="154" t="s">
        <v>1339</v>
      </c>
      <c r="P410" s="154"/>
    </row>
    <row r="411" spans="2:16" x14ac:dyDescent="0.25">
      <c r="B411" s="147">
        <v>2</v>
      </c>
      <c r="C411" s="147">
        <v>6</v>
      </c>
      <c r="D411" s="147">
        <v>8</v>
      </c>
      <c r="E411" s="251">
        <v>12</v>
      </c>
      <c r="F411" s="154"/>
      <c r="G411" s="179" t="s">
        <v>1294</v>
      </c>
      <c r="H411" s="179" t="s">
        <v>1298</v>
      </c>
      <c r="I411" s="179" t="s">
        <v>1299</v>
      </c>
      <c r="J411" s="154" t="s">
        <v>455</v>
      </c>
      <c r="K411" s="179" t="s">
        <v>1095</v>
      </c>
      <c r="L411" s="154" t="s">
        <v>383</v>
      </c>
      <c r="M411" s="154" t="s">
        <v>380</v>
      </c>
      <c r="N411" s="154" t="s">
        <v>1338</v>
      </c>
      <c r="O411" s="154" t="s">
        <v>1339</v>
      </c>
      <c r="P411" s="154"/>
    </row>
    <row r="412" spans="2:16" x14ac:dyDescent="0.25">
      <c r="B412" s="264">
        <v>2</v>
      </c>
      <c r="C412" s="264">
        <v>6</v>
      </c>
      <c r="D412" s="264">
        <v>8</v>
      </c>
      <c r="E412" s="265">
        <v>12</v>
      </c>
      <c r="F412" s="186"/>
      <c r="G412" s="187" t="s">
        <v>1294</v>
      </c>
      <c r="H412" s="186" t="s">
        <v>1243</v>
      </c>
      <c r="I412" s="186" t="s">
        <v>1244</v>
      </c>
      <c r="J412" s="188"/>
      <c r="K412" s="186"/>
      <c r="L412" s="189"/>
      <c r="M412" s="189"/>
      <c r="N412" s="189"/>
      <c r="O412" s="189"/>
      <c r="P412" s="189"/>
    </row>
    <row r="413" spans="2:16" x14ac:dyDescent="0.25">
      <c r="B413" s="147">
        <v>2</v>
      </c>
      <c r="C413" s="147">
        <v>6</v>
      </c>
      <c r="D413" s="147">
        <v>8</v>
      </c>
      <c r="E413" s="251">
        <v>12</v>
      </c>
      <c r="F413" s="154"/>
      <c r="G413" s="179" t="s">
        <v>1294</v>
      </c>
      <c r="H413" s="179" t="s">
        <v>1243</v>
      </c>
      <c r="I413" s="179" t="s">
        <v>1244</v>
      </c>
      <c r="J413" s="154" t="s">
        <v>1548</v>
      </c>
      <c r="K413" s="179" t="s">
        <v>1300</v>
      </c>
      <c r="L413" s="154" t="s">
        <v>383</v>
      </c>
      <c r="M413" s="154" t="s">
        <v>380</v>
      </c>
      <c r="N413" s="154" t="s">
        <v>1338</v>
      </c>
      <c r="O413" s="154" t="s">
        <v>1339</v>
      </c>
      <c r="P413" s="154"/>
    </row>
    <row r="414" spans="2:16" x14ac:dyDescent="0.25">
      <c r="B414" s="147">
        <v>2</v>
      </c>
      <c r="C414" s="147">
        <v>6</v>
      </c>
      <c r="D414" s="147">
        <v>8</v>
      </c>
      <c r="E414" s="251">
        <v>12</v>
      </c>
      <c r="F414" s="154"/>
      <c r="G414" s="179" t="s">
        <v>1294</v>
      </c>
      <c r="H414" s="179" t="s">
        <v>1243</v>
      </c>
      <c r="I414" s="179" t="s">
        <v>1244</v>
      </c>
      <c r="J414" s="154" t="s">
        <v>1549</v>
      </c>
      <c r="K414" s="179" t="s">
        <v>1301</v>
      </c>
      <c r="L414" s="154" t="s">
        <v>383</v>
      </c>
      <c r="M414" s="154" t="s">
        <v>380</v>
      </c>
      <c r="N414" s="154" t="s">
        <v>1338</v>
      </c>
      <c r="O414" s="154" t="s">
        <v>1339</v>
      </c>
      <c r="P414" s="154"/>
    </row>
    <row r="415" spans="2:16" x14ac:dyDescent="0.25">
      <c r="B415" s="147">
        <v>2</v>
      </c>
      <c r="C415" s="147">
        <v>6</v>
      </c>
      <c r="D415" s="147">
        <v>8</v>
      </c>
      <c r="E415" s="251">
        <v>12</v>
      </c>
      <c r="F415" s="154"/>
      <c r="G415" s="179" t="s">
        <v>1294</v>
      </c>
      <c r="H415" s="179" t="s">
        <v>1243</v>
      </c>
      <c r="I415" s="179" t="s">
        <v>1244</v>
      </c>
      <c r="J415" s="154" t="s">
        <v>1469</v>
      </c>
      <c r="K415" s="179" t="s">
        <v>1470</v>
      </c>
      <c r="L415" s="154" t="s">
        <v>383</v>
      </c>
      <c r="M415" s="154" t="s">
        <v>380</v>
      </c>
      <c r="N415" s="154" t="s">
        <v>1338</v>
      </c>
      <c r="O415" s="154" t="s">
        <v>1339</v>
      </c>
      <c r="P415" s="154"/>
    </row>
    <row r="416" spans="2:16" x14ac:dyDescent="0.25">
      <c r="B416" s="147">
        <v>2</v>
      </c>
      <c r="C416" s="147">
        <v>6</v>
      </c>
      <c r="D416" s="147">
        <v>8</v>
      </c>
      <c r="E416" s="251">
        <v>12</v>
      </c>
      <c r="F416" s="154"/>
      <c r="G416" s="179" t="s">
        <v>1294</v>
      </c>
      <c r="H416" s="179" t="s">
        <v>1243</v>
      </c>
      <c r="I416" s="179" t="s">
        <v>1244</v>
      </c>
      <c r="J416" s="154" t="s">
        <v>1471</v>
      </c>
      <c r="K416" s="179" t="s">
        <v>1472</v>
      </c>
      <c r="L416" s="154" t="s">
        <v>383</v>
      </c>
      <c r="M416" s="154" t="s">
        <v>380</v>
      </c>
      <c r="N416" s="154" t="s">
        <v>1338</v>
      </c>
      <c r="O416" s="154" t="s">
        <v>1339</v>
      </c>
      <c r="P416" s="154"/>
    </row>
    <row r="417" spans="2:16" x14ac:dyDescent="0.25">
      <c r="B417" s="147">
        <v>2</v>
      </c>
      <c r="C417" s="147">
        <v>6</v>
      </c>
      <c r="D417" s="147">
        <v>8</v>
      </c>
      <c r="E417" s="251">
        <v>12</v>
      </c>
      <c r="F417" s="154"/>
      <c r="G417" s="179" t="s">
        <v>1294</v>
      </c>
      <c r="H417" s="179" t="s">
        <v>1243</v>
      </c>
      <c r="I417" s="179" t="s">
        <v>1244</v>
      </c>
      <c r="J417" s="154" t="s">
        <v>440</v>
      </c>
      <c r="K417" s="179" t="s">
        <v>441</v>
      </c>
      <c r="L417" s="154" t="s">
        <v>383</v>
      </c>
      <c r="M417" s="154" t="s">
        <v>380</v>
      </c>
      <c r="N417" s="154" t="s">
        <v>1338</v>
      </c>
      <c r="O417" s="154" t="s">
        <v>1339</v>
      </c>
      <c r="P417" s="154"/>
    </row>
    <row r="418" spans="2:16" x14ac:dyDescent="0.25">
      <c r="B418" s="147">
        <v>2</v>
      </c>
      <c r="C418" s="147">
        <v>6</v>
      </c>
      <c r="D418" s="147">
        <v>8</v>
      </c>
      <c r="E418" s="251">
        <v>12</v>
      </c>
      <c r="F418" s="154"/>
      <c r="G418" s="179" t="s">
        <v>1294</v>
      </c>
      <c r="H418" s="179" t="s">
        <v>1243</v>
      </c>
      <c r="I418" s="179" t="s">
        <v>1244</v>
      </c>
      <c r="J418" s="154" t="s">
        <v>455</v>
      </c>
      <c r="K418" s="179" t="s">
        <v>1095</v>
      </c>
      <c r="L418" s="154" t="s">
        <v>383</v>
      </c>
      <c r="M418" s="154" t="s">
        <v>380</v>
      </c>
      <c r="N418" s="154" t="s">
        <v>1338</v>
      </c>
      <c r="O418" s="154" t="s">
        <v>1339</v>
      </c>
      <c r="P418" s="154"/>
    </row>
    <row r="419" spans="2:16" x14ac:dyDescent="0.25">
      <c r="B419" s="264">
        <v>2</v>
      </c>
      <c r="C419" s="264">
        <v>6</v>
      </c>
      <c r="D419" s="264">
        <v>8</v>
      </c>
      <c r="E419" s="265">
        <v>12</v>
      </c>
      <c r="F419" s="186"/>
      <c r="G419" s="187" t="s">
        <v>1294</v>
      </c>
      <c r="H419" s="186" t="s">
        <v>1302</v>
      </c>
      <c r="I419" s="186" t="s">
        <v>1303</v>
      </c>
      <c r="J419" s="188"/>
      <c r="K419" s="186"/>
      <c r="L419" s="189"/>
      <c r="M419" s="189"/>
      <c r="N419" s="189"/>
      <c r="O419" s="189"/>
      <c r="P419" s="189"/>
    </row>
    <row r="420" spans="2:16" x14ac:dyDescent="0.25">
      <c r="B420" s="147">
        <v>3</v>
      </c>
      <c r="C420" s="147">
        <v>6</v>
      </c>
      <c r="D420" s="147">
        <v>8</v>
      </c>
      <c r="E420" s="251">
        <v>12</v>
      </c>
      <c r="F420" s="154"/>
      <c r="G420" s="179" t="s">
        <v>1294</v>
      </c>
      <c r="H420" s="179" t="s">
        <v>1302</v>
      </c>
      <c r="I420" s="179" t="s">
        <v>1303</v>
      </c>
      <c r="J420" s="154" t="s">
        <v>1550</v>
      </c>
      <c r="K420" s="179" t="s">
        <v>1303</v>
      </c>
      <c r="L420" s="154" t="s">
        <v>383</v>
      </c>
      <c r="M420" s="154" t="s">
        <v>380</v>
      </c>
      <c r="N420" s="154" t="s">
        <v>1338</v>
      </c>
      <c r="O420" s="154" t="s">
        <v>1339</v>
      </c>
      <c r="P420" s="154"/>
    </row>
    <row r="421" spans="2:16" x14ac:dyDescent="0.25">
      <c r="B421" s="216">
        <v>3</v>
      </c>
      <c r="C421" s="216"/>
      <c r="D421" s="216"/>
      <c r="E421" s="217"/>
      <c r="F421" s="181"/>
      <c r="G421" s="181"/>
      <c r="H421" s="181"/>
      <c r="I421" s="181"/>
      <c r="J421" s="181"/>
      <c r="K421" s="181" t="s">
        <v>1304</v>
      </c>
      <c r="L421" s="181"/>
      <c r="M421" s="181"/>
      <c r="N421" s="181"/>
      <c r="O421" s="181"/>
      <c r="P421" s="181"/>
    </row>
    <row r="422" spans="2:16" x14ac:dyDescent="0.25">
      <c r="B422" s="207">
        <v>3</v>
      </c>
      <c r="C422" s="207">
        <v>8</v>
      </c>
      <c r="D422" s="208"/>
      <c r="E422" s="209"/>
      <c r="F422" s="163"/>
      <c r="G422" s="164"/>
      <c r="H422" s="163"/>
      <c r="I422" s="163"/>
      <c r="J422" s="165"/>
      <c r="K422" s="163" t="s">
        <v>1551</v>
      </c>
      <c r="L422" s="166"/>
      <c r="M422" s="166"/>
      <c r="N422" s="166"/>
      <c r="O422" s="166"/>
      <c r="P422" s="166"/>
    </row>
    <row r="423" spans="2:16" x14ac:dyDescent="0.25">
      <c r="B423" s="210">
        <v>3</v>
      </c>
      <c r="C423" s="210">
        <v>8</v>
      </c>
      <c r="D423" s="210">
        <v>1</v>
      </c>
      <c r="E423" s="211"/>
      <c r="F423" s="167"/>
      <c r="G423" s="168"/>
      <c r="H423" s="167"/>
      <c r="I423" s="167"/>
      <c r="J423" s="169"/>
      <c r="K423" s="167" t="s">
        <v>1305</v>
      </c>
      <c r="L423" s="170"/>
      <c r="M423" s="170"/>
      <c r="N423" s="170"/>
      <c r="O423" s="170"/>
      <c r="P423" s="170"/>
    </row>
    <row r="424" spans="2:16" x14ac:dyDescent="0.25">
      <c r="B424" s="212">
        <v>3</v>
      </c>
      <c r="C424" s="212">
        <v>8</v>
      </c>
      <c r="D424" s="212">
        <v>1</v>
      </c>
      <c r="E424" s="213">
        <v>24</v>
      </c>
      <c r="F424" s="171"/>
      <c r="G424" s="172" t="s">
        <v>1306</v>
      </c>
      <c r="H424" s="171"/>
      <c r="I424" s="171"/>
      <c r="J424" s="173"/>
      <c r="K424" s="171"/>
      <c r="L424" s="174"/>
      <c r="M424" s="174"/>
      <c r="N424" s="174"/>
      <c r="O424" s="174"/>
      <c r="P424" s="174"/>
    </row>
    <row r="425" spans="2:16" x14ac:dyDescent="0.25">
      <c r="B425" s="214">
        <v>3</v>
      </c>
      <c r="C425" s="214">
        <v>8</v>
      </c>
      <c r="D425" s="214">
        <v>1</v>
      </c>
      <c r="E425" s="215">
        <v>24</v>
      </c>
      <c r="F425" s="175"/>
      <c r="G425" s="176" t="s">
        <v>1306</v>
      </c>
      <c r="H425" s="175" t="s">
        <v>448</v>
      </c>
      <c r="I425" s="175" t="s">
        <v>449</v>
      </c>
      <c r="J425" s="177"/>
      <c r="K425" s="175"/>
      <c r="L425" s="178"/>
      <c r="M425" s="178"/>
      <c r="N425" s="178"/>
      <c r="O425" s="178"/>
      <c r="P425" s="178"/>
    </row>
    <row r="426" spans="2:16" x14ac:dyDescent="0.25">
      <c r="B426" s="147">
        <v>3</v>
      </c>
      <c r="C426" s="147">
        <v>8</v>
      </c>
      <c r="D426" s="147">
        <v>1</v>
      </c>
      <c r="E426" s="251">
        <v>24</v>
      </c>
      <c r="F426" s="154"/>
      <c r="G426" s="179" t="s">
        <v>1306</v>
      </c>
      <c r="H426" s="179" t="s">
        <v>448</v>
      </c>
      <c r="I426" s="179" t="s">
        <v>449</v>
      </c>
      <c r="J426" s="154" t="s">
        <v>1100</v>
      </c>
      <c r="K426" s="179" t="s">
        <v>1101</v>
      </c>
      <c r="L426" s="154" t="s">
        <v>383</v>
      </c>
      <c r="M426" s="154" t="s">
        <v>380</v>
      </c>
      <c r="N426" s="154" t="s">
        <v>1338</v>
      </c>
      <c r="O426" s="154" t="s">
        <v>1339</v>
      </c>
      <c r="P426" s="154"/>
    </row>
    <row r="427" spans="2:16" x14ac:dyDescent="0.25">
      <c r="B427" s="147">
        <v>3</v>
      </c>
      <c r="C427" s="147">
        <v>8</v>
      </c>
      <c r="D427" s="147">
        <v>1</v>
      </c>
      <c r="E427" s="251">
        <v>24</v>
      </c>
      <c r="F427" s="154"/>
      <c r="G427" s="179" t="s">
        <v>1306</v>
      </c>
      <c r="H427" s="179" t="s">
        <v>448</v>
      </c>
      <c r="I427" s="179" t="s">
        <v>449</v>
      </c>
      <c r="J427" s="154" t="s">
        <v>1308</v>
      </c>
      <c r="K427" s="179" t="s">
        <v>1309</v>
      </c>
      <c r="L427" s="154" t="s">
        <v>383</v>
      </c>
      <c r="M427" s="154" t="s">
        <v>380</v>
      </c>
      <c r="N427" s="154" t="s">
        <v>1338</v>
      </c>
      <c r="O427" s="154" t="s">
        <v>1339</v>
      </c>
      <c r="P427" s="154"/>
    </row>
    <row r="428" spans="2:16" x14ac:dyDescent="0.25">
      <c r="B428" s="147">
        <v>3</v>
      </c>
      <c r="C428" s="147">
        <v>8</v>
      </c>
      <c r="D428" s="147">
        <v>1</v>
      </c>
      <c r="E428" s="251">
        <v>24</v>
      </c>
      <c r="F428" s="154"/>
      <c r="G428" s="179" t="s">
        <v>1306</v>
      </c>
      <c r="H428" s="179" t="s">
        <v>448</v>
      </c>
      <c r="I428" s="179" t="s">
        <v>449</v>
      </c>
      <c r="J428" s="154" t="s">
        <v>1552</v>
      </c>
      <c r="K428" s="179" t="s">
        <v>1320</v>
      </c>
      <c r="L428" s="154" t="s">
        <v>383</v>
      </c>
      <c r="M428" s="154" t="s">
        <v>380</v>
      </c>
      <c r="N428" s="154" t="s">
        <v>1338</v>
      </c>
      <c r="O428" s="154" t="s">
        <v>1339</v>
      </c>
      <c r="P428" s="154"/>
    </row>
    <row r="429" spans="2:16" x14ac:dyDescent="0.25">
      <c r="B429" s="147">
        <v>3</v>
      </c>
      <c r="C429" s="147">
        <v>8</v>
      </c>
      <c r="D429" s="147">
        <v>1</v>
      </c>
      <c r="E429" s="251">
        <v>24</v>
      </c>
      <c r="F429" s="154"/>
      <c r="G429" s="179" t="s">
        <v>1306</v>
      </c>
      <c r="H429" s="179" t="s">
        <v>448</v>
      </c>
      <c r="I429" s="179" t="s">
        <v>449</v>
      </c>
      <c r="J429" s="154" t="s">
        <v>1310</v>
      </c>
      <c r="K429" s="179" t="s">
        <v>1318</v>
      </c>
      <c r="L429" s="154" t="s">
        <v>383</v>
      </c>
      <c r="M429" s="154" t="s">
        <v>380</v>
      </c>
      <c r="N429" s="154" t="s">
        <v>1338</v>
      </c>
      <c r="O429" s="154" t="s">
        <v>1339</v>
      </c>
      <c r="P429" s="154"/>
    </row>
    <row r="430" spans="2:16" x14ac:dyDescent="0.25">
      <c r="B430" s="147">
        <v>3</v>
      </c>
      <c r="C430" s="147">
        <v>8</v>
      </c>
      <c r="D430" s="147">
        <v>1</v>
      </c>
      <c r="E430" s="251">
        <v>24</v>
      </c>
      <c r="F430" s="154"/>
      <c r="G430" s="179" t="s">
        <v>1306</v>
      </c>
      <c r="H430" s="179" t="s">
        <v>448</v>
      </c>
      <c r="I430" s="179" t="s">
        <v>449</v>
      </c>
      <c r="J430" s="154" t="s">
        <v>453</v>
      </c>
      <c r="K430" s="179" t="s">
        <v>1311</v>
      </c>
      <c r="L430" s="154" t="s">
        <v>383</v>
      </c>
      <c r="M430" s="154" t="s">
        <v>380</v>
      </c>
      <c r="N430" s="154" t="s">
        <v>1338</v>
      </c>
      <c r="O430" s="154" t="s">
        <v>1339</v>
      </c>
      <c r="P430" s="154"/>
    </row>
    <row r="431" spans="2:16" x14ac:dyDescent="0.25">
      <c r="B431" s="147">
        <v>3</v>
      </c>
      <c r="C431" s="147">
        <v>8</v>
      </c>
      <c r="D431" s="147">
        <v>1</v>
      </c>
      <c r="E431" s="251">
        <v>24</v>
      </c>
      <c r="F431" s="154"/>
      <c r="G431" s="179" t="s">
        <v>1306</v>
      </c>
      <c r="H431" s="179" t="s">
        <v>448</v>
      </c>
      <c r="I431" s="179" t="s">
        <v>449</v>
      </c>
      <c r="J431" s="154" t="s">
        <v>1312</v>
      </c>
      <c r="K431" s="179" t="s">
        <v>1313</v>
      </c>
      <c r="L431" s="154" t="s">
        <v>383</v>
      </c>
      <c r="M431" s="154" t="s">
        <v>380</v>
      </c>
      <c r="N431" s="154" t="s">
        <v>1338</v>
      </c>
      <c r="O431" s="154" t="s">
        <v>1339</v>
      </c>
      <c r="P431" s="154"/>
    </row>
    <row r="432" spans="2:16" x14ac:dyDescent="0.25">
      <c r="B432" s="147">
        <v>3</v>
      </c>
      <c r="C432" s="147">
        <v>8</v>
      </c>
      <c r="D432" s="147">
        <v>1</v>
      </c>
      <c r="E432" s="251">
        <v>24</v>
      </c>
      <c r="F432" s="154"/>
      <c r="G432" s="179" t="s">
        <v>1306</v>
      </c>
      <c r="H432" s="179" t="s">
        <v>448</v>
      </c>
      <c r="I432" s="179" t="s">
        <v>449</v>
      </c>
      <c r="J432" s="154" t="s">
        <v>1314</v>
      </c>
      <c r="K432" s="179" t="s">
        <v>1315</v>
      </c>
      <c r="L432" s="154" t="s">
        <v>383</v>
      </c>
      <c r="M432" s="154" t="s">
        <v>380</v>
      </c>
      <c r="N432" s="154" t="s">
        <v>1338</v>
      </c>
      <c r="O432" s="154" t="s">
        <v>1339</v>
      </c>
      <c r="P432" s="154"/>
    </row>
    <row r="433" spans="2:16" x14ac:dyDescent="0.25">
      <c r="B433" s="147">
        <v>3</v>
      </c>
      <c r="C433" s="147">
        <v>8</v>
      </c>
      <c r="D433" s="147">
        <v>1</v>
      </c>
      <c r="E433" s="251">
        <v>24</v>
      </c>
      <c r="F433" s="154"/>
      <c r="G433" s="179" t="s">
        <v>1306</v>
      </c>
      <c r="H433" s="179" t="s">
        <v>448</v>
      </c>
      <c r="I433" s="179" t="s">
        <v>449</v>
      </c>
      <c r="J433" s="154" t="s">
        <v>1316</v>
      </c>
      <c r="K433" s="179" t="s">
        <v>1317</v>
      </c>
      <c r="L433" s="154" t="s">
        <v>383</v>
      </c>
      <c r="M433" s="154" t="s">
        <v>380</v>
      </c>
      <c r="N433" s="154" t="s">
        <v>1338</v>
      </c>
      <c r="O433" s="154" t="s">
        <v>1339</v>
      </c>
      <c r="P433" s="154"/>
    </row>
    <row r="434" spans="2:16" x14ac:dyDescent="0.25">
      <c r="B434" s="147">
        <v>3</v>
      </c>
      <c r="C434" s="147">
        <v>8</v>
      </c>
      <c r="D434" s="147">
        <v>1</v>
      </c>
      <c r="E434" s="251">
        <v>24</v>
      </c>
      <c r="F434" s="154"/>
      <c r="G434" s="179" t="s">
        <v>1306</v>
      </c>
      <c r="H434" s="179" t="s">
        <v>448</v>
      </c>
      <c r="I434" s="179" t="s">
        <v>449</v>
      </c>
      <c r="J434" s="154" t="s">
        <v>1553</v>
      </c>
      <c r="K434" s="179" t="s">
        <v>1352</v>
      </c>
      <c r="L434" s="154" t="s">
        <v>383</v>
      </c>
      <c r="M434" s="154" t="s">
        <v>380</v>
      </c>
      <c r="N434" s="154" t="s">
        <v>1338</v>
      </c>
      <c r="O434" s="154" t="s">
        <v>1339</v>
      </c>
      <c r="P434" s="154"/>
    </row>
    <row r="435" spans="2:16" x14ac:dyDescent="0.25">
      <c r="B435" s="147">
        <v>3</v>
      </c>
      <c r="C435" s="147">
        <v>8</v>
      </c>
      <c r="D435" s="147">
        <v>1</v>
      </c>
      <c r="E435" s="251">
        <v>24</v>
      </c>
      <c r="F435" s="154"/>
      <c r="G435" s="179" t="s">
        <v>1306</v>
      </c>
      <c r="H435" s="179" t="s">
        <v>448</v>
      </c>
      <c r="I435" s="179" t="s">
        <v>449</v>
      </c>
      <c r="J435" s="154" t="s">
        <v>1319</v>
      </c>
      <c r="K435" s="179" t="s">
        <v>1554</v>
      </c>
      <c r="L435" s="154" t="s">
        <v>383</v>
      </c>
      <c r="M435" s="154" t="s">
        <v>380</v>
      </c>
      <c r="N435" s="154" t="s">
        <v>1338</v>
      </c>
      <c r="O435" s="154" t="s">
        <v>1339</v>
      </c>
      <c r="P435" s="154"/>
    </row>
    <row r="436" spans="2:16" x14ac:dyDescent="0.25">
      <c r="B436" s="147">
        <v>3</v>
      </c>
      <c r="C436" s="147">
        <v>8</v>
      </c>
      <c r="D436" s="147">
        <v>1</v>
      </c>
      <c r="E436" s="251">
        <v>24</v>
      </c>
      <c r="F436" s="154"/>
      <c r="G436" s="179" t="s">
        <v>1306</v>
      </c>
      <c r="H436" s="179" t="s">
        <v>448</v>
      </c>
      <c r="I436" s="179" t="s">
        <v>449</v>
      </c>
      <c r="J436" s="154" t="s">
        <v>1555</v>
      </c>
      <c r="K436" s="179" t="s">
        <v>1556</v>
      </c>
      <c r="L436" s="154" t="s">
        <v>383</v>
      </c>
      <c r="M436" s="154" t="s">
        <v>380</v>
      </c>
      <c r="N436" s="154" t="s">
        <v>1338</v>
      </c>
      <c r="O436" s="154" t="s">
        <v>1339</v>
      </c>
      <c r="P436" s="154"/>
    </row>
    <row r="437" spans="2:16" x14ac:dyDescent="0.25">
      <c r="B437" s="147">
        <v>3</v>
      </c>
      <c r="C437" s="147">
        <v>8</v>
      </c>
      <c r="D437" s="147">
        <v>1</v>
      </c>
      <c r="E437" s="251">
        <v>24</v>
      </c>
      <c r="F437" s="154"/>
      <c r="G437" s="179" t="s">
        <v>1306</v>
      </c>
      <c r="H437" s="179" t="s">
        <v>448</v>
      </c>
      <c r="I437" s="179" t="s">
        <v>449</v>
      </c>
      <c r="J437" s="154" t="s">
        <v>1557</v>
      </c>
      <c r="K437" s="179" t="s">
        <v>1307</v>
      </c>
      <c r="L437" s="154" t="s">
        <v>383</v>
      </c>
      <c r="M437" s="154" t="s">
        <v>380</v>
      </c>
      <c r="N437" s="154" t="s">
        <v>1338</v>
      </c>
      <c r="O437" s="154" t="s">
        <v>1339</v>
      </c>
      <c r="P437" s="154"/>
    </row>
    <row r="438" spans="2:16" x14ac:dyDescent="0.25">
      <c r="B438" s="147">
        <v>3</v>
      </c>
      <c r="C438" s="147">
        <v>8</v>
      </c>
      <c r="D438" s="147">
        <v>1</v>
      </c>
      <c r="E438" s="251">
        <v>24</v>
      </c>
      <c r="F438" s="154"/>
      <c r="G438" s="179" t="s">
        <v>1306</v>
      </c>
      <c r="H438" s="179" t="s">
        <v>448</v>
      </c>
      <c r="I438" s="179" t="s">
        <v>449</v>
      </c>
      <c r="J438" s="154" t="s">
        <v>1469</v>
      </c>
      <c r="K438" s="179" t="s">
        <v>1470</v>
      </c>
      <c r="L438" s="154" t="s">
        <v>383</v>
      </c>
      <c r="M438" s="154" t="s">
        <v>380</v>
      </c>
      <c r="N438" s="154" t="s">
        <v>1338</v>
      </c>
      <c r="O438" s="154" t="s">
        <v>1339</v>
      </c>
      <c r="P438" s="154"/>
    </row>
    <row r="439" spans="2:16" x14ac:dyDescent="0.25">
      <c r="B439" s="147">
        <v>3</v>
      </c>
      <c r="C439" s="147">
        <v>8</v>
      </c>
      <c r="D439" s="147">
        <v>1</v>
      </c>
      <c r="E439" s="251">
        <v>24</v>
      </c>
      <c r="F439" s="154"/>
      <c r="G439" s="179" t="s">
        <v>1306</v>
      </c>
      <c r="H439" s="179" t="s">
        <v>448</v>
      </c>
      <c r="I439" s="179" t="s">
        <v>449</v>
      </c>
      <c r="J439" s="154" t="s">
        <v>440</v>
      </c>
      <c r="K439" s="179" t="s">
        <v>441</v>
      </c>
      <c r="L439" s="154" t="s">
        <v>383</v>
      </c>
      <c r="M439" s="154" t="s">
        <v>380</v>
      </c>
      <c r="N439" s="154" t="s">
        <v>1338</v>
      </c>
      <c r="O439" s="154" t="s">
        <v>1339</v>
      </c>
      <c r="P439" s="154"/>
    </row>
    <row r="440" spans="2:16" x14ac:dyDescent="0.25">
      <c r="B440" s="147">
        <v>3</v>
      </c>
      <c r="C440" s="147">
        <v>8</v>
      </c>
      <c r="D440" s="147">
        <v>1</v>
      </c>
      <c r="E440" s="251">
        <v>24</v>
      </c>
      <c r="F440" s="154"/>
      <c r="G440" s="179" t="s">
        <v>1306</v>
      </c>
      <c r="H440" s="179" t="s">
        <v>448</v>
      </c>
      <c r="I440" s="179" t="s">
        <v>449</v>
      </c>
      <c r="J440" s="154" t="s">
        <v>1093</v>
      </c>
      <c r="K440" s="179" t="s">
        <v>1094</v>
      </c>
      <c r="L440" s="154" t="s">
        <v>383</v>
      </c>
      <c r="M440" s="154" t="s">
        <v>380</v>
      </c>
      <c r="N440" s="154" t="s">
        <v>1338</v>
      </c>
      <c r="O440" s="154" t="s">
        <v>1339</v>
      </c>
      <c r="P440" s="154"/>
    </row>
    <row r="441" spans="2:16" x14ac:dyDescent="0.25">
      <c r="B441" s="147">
        <v>3</v>
      </c>
      <c r="C441" s="147">
        <v>8</v>
      </c>
      <c r="D441" s="147">
        <v>1</v>
      </c>
      <c r="E441" s="251">
        <v>24</v>
      </c>
      <c r="F441" s="154"/>
      <c r="G441" s="179" t="s">
        <v>1306</v>
      </c>
      <c r="H441" s="179" t="s">
        <v>448</v>
      </c>
      <c r="I441" s="179" t="s">
        <v>449</v>
      </c>
      <c r="J441" s="154" t="s">
        <v>455</v>
      </c>
      <c r="K441" s="179" t="s">
        <v>1095</v>
      </c>
      <c r="L441" s="154" t="s">
        <v>383</v>
      </c>
      <c r="M441" s="154" t="s">
        <v>380</v>
      </c>
      <c r="N441" s="154" t="s">
        <v>1338</v>
      </c>
      <c r="O441" s="154" t="s">
        <v>1339</v>
      </c>
      <c r="P441" s="154"/>
    </row>
    <row r="442" spans="2:16" x14ac:dyDescent="0.25">
      <c r="B442" s="200"/>
      <c r="C442" s="200"/>
      <c r="D442" s="200"/>
      <c r="E442" s="200"/>
      <c r="F442" s="145"/>
      <c r="G442" s="145"/>
      <c r="H442" s="200"/>
      <c r="I442" s="145"/>
      <c r="J442" s="145"/>
      <c r="K442" s="145"/>
      <c r="L442" s="145"/>
      <c r="M442" s="145"/>
      <c r="N442" s="145"/>
      <c r="O442" s="145"/>
      <c r="P442" s="145"/>
    </row>
    <row r="443" spans="2:16" x14ac:dyDescent="0.25">
      <c r="B443" s="200"/>
      <c r="C443" s="200"/>
      <c r="D443" s="200"/>
      <c r="E443" s="200"/>
      <c r="F443" s="145"/>
      <c r="G443" s="145"/>
      <c r="H443" s="200"/>
      <c r="I443" s="145"/>
      <c r="J443" s="145"/>
      <c r="K443" s="145"/>
      <c r="L443" s="145"/>
      <c r="M443" s="145"/>
      <c r="N443" s="145"/>
      <c r="O443" s="145"/>
      <c r="P443" s="145"/>
    </row>
    <row r="444" spans="2:16" x14ac:dyDescent="0.25">
      <c r="B444" s="202" t="s">
        <v>1567</v>
      </c>
      <c r="C444" s="179"/>
      <c r="D444" s="147"/>
      <c r="E444" s="147"/>
      <c r="F444" s="146"/>
      <c r="G444" s="147"/>
      <c r="H444" s="147"/>
      <c r="I444" s="146"/>
      <c r="J444" s="147"/>
      <c r="K444" s="201"/>
      <c r="L444" s="201"/>
    </row>
    <row r="446" spans="2:16" ht="30" x14ac:dyDescent="0.25">
      <c r="B446" s="156" t="s">
        <v>1086</v>
      </c>
      <c r="C446" s="156" t="s">
        <v>1087</v>
      </c>
      <c r="D446" s="157" t="s">
        <v>1558</v>
      </c>
      <c r="E446" s="157" t="s">
        <v>218</v>
      </c>
      <c r="F446" s="158" t="s">
        <v>219</v>
      </c>
      <c r="G446" s="159" t="s">
        <v>220</v>
      </c>
      <c r="H446" s="260" t="s">
        <v>221</v>
      </c>
      <c r="I446" s="160" t="s">
        <v>222</v>
      </c>
      <c r="J446" s="159" t="s">
        <v>223</v>
      </c>
      <c r="K446" s="159" t="s">
        <v>224</v>
      </c>
      <c r="L446" s="161" t="s">
        <v>1088</v>
      </c>
      <c r="M446" s="158" t="s">
        <v>228</v>
      </c>
      <c r="N446" s="158" t="s">
        <v>229</v>
      </c>
      <c r="O446" s="158" t="s">
        <v>230</v>
      </c>
      <c r="P446" s="158" t="s">
        <v>231</v>
      </c>
    </row>
    <row r="447" spans="2:16" x14ac:dyDescent="0.25">
      <c r="B447" s="205">
        <v>1</v>
      </c>
      <c r="C447" s="205"/>
      <c r="D447" s="205"/>
      <c r="E447" s="206"/>
      <c r="F447" s="162"/>
      <c r="G447" s="162"/>
      <c r="H447" s="162"/>
      <c r="I447" s="162"/>
      <c r="J447" s="162"/>
      <c r="K447" s="162" t="s">
        <v>1089</v>
      </c>
      <c r="L447" s="162"/>
      <c r="M447" s="162"/>
      <c r="N447" s="162"/>
      <c r="O447" s="162"/>
      <c r="P447" s="162"/>
    </row>
    <row r="448" spans="2:16" x14ac:dyDescent="0.25">
      <c r="B448" s="207">
        <v>1</v>
      </c>
      <c r="C448" s="207">
        <v>3</v>
      </c>
      <c r="D448" s="208"/>
      <c r="E448" s="209"/>
      <c r="F448" s="163"/>
      <c r="G448" s="164"/>
      <c r="H448" s="163"/>
      <c r="I448" s="163"/>
      <c r="J448" s="165"/>
      <c r="K448" s="163" t="s">
        <v>1467</v>
      </c>
      <c r="L448" s="163"/>
      <c r="M448" s="163"/>
      <c r="N448" s="163"/>
      <c r="O448" s="163"/>
      <c r="P448" s="163"/>
    </row>
    <row r="449" spans="2:16" ht="15" customHeight="1" x14ac:dyDescent="0.25">
      <c r="B449" s="210">
        <v>1</v>
      </c>
      <c r="C449" s="210">
        <v>3</v>
      </c>
      <c r="D449" s="210">
        <v>4</v>
      </c>
      <c r="E449" s="211"/>
      <c r="F449" s="167"/>
      <c r="G449" s="168"/>
      <c r="H449" s="167"/>
      <c r="I449" s="167"/>
      <c r="J449" s="169"/>
      <c r="K449" s="167" t="s">
        <v>1468</v>
      </c>
      <c r="L449" s="167"/>
      <c r="M449" s="167"/>
      <c r="N449" s="167"/>
      <c r="O449" s="167"/>
      <c r="P449" s="167"/>
    </row>
    <row r="450" spans="2:16" x14ac:dyDescent="0.25">
      <c r="B450" s="212">
        <v>1</v>
      </c>
      <c r="C450" s="212">
        <v>3</v>
      </c>
      <c r="D450" s="212">
        <v>4</v>
      </c>
      <c r="E450" s="213">
        <v>1</v>
      </c>
      <c r="F450" s="171"/>
      <c r="G450" s="172" t="s">
        <v>1090</v>
      </c>
      <c r="H450" s="171"/>
      <c r="I450" s="171"/>
      <c r="J450" s="173"/>
      <c r="K450" s="171"/>
      <c r="L450" s="171"/>
      <c r="M450" s="171"/>
      <c r="N450" s="171"/>
      <c r="O450" s="171"/>
      <c r="P450" s="171"/>
    </row>
    <row r="451" spans="2:16" x14ac:dyDescent="0.25">
      <c r="B451" s="214">
        <v>1</v>
      </c>
      <c r="C451" s="214">
        <v>3</v>
      </c>
      <c r="D451" s="214">
        <v>4</v>
      </c>
      <c r="E451" s="215">
        <v>1</v>
      </c>
      <c r="F451" s="175"/>
      <c r="G451" s="176" t="s">
        <v>1090</v>
      </c>
      <c r="H451" s="175" t="s">
        <v>438</v>
      </c>
      <c r="I451" s="175" t="s">
        <v>439</v>
      </c>
      <c r="J451" s="177"/>
      <c r="K451" s="175"/>
      <c r="L451" s="175"/>
      <c r="M451" s="175"/>
      <c r="N451" s="175"/>
      <c r="O451" s="175"/>
      <c r="P451" s="175"/>
    </row>
    <row r="452" spans="2:16" x14ac:dyDescent="0.25">
      <c r="B452">
        <v>1</v>
      </c>
      <c r="C452">
        <v>3</v>
      </c>
      <c r="D452">
        <v>4</v>
      </c>
      <c r="E452">
        <v>1</v>
      </c>
      <c r="F452"/>
      <c r="G452" t="s">
        <v>1090</v>
      </c>
      <c r="H452" t="s">
        <v>438</v>
      </c>
      <c r="I452" t="s">
        <v>439</v>
      </c>
      <c r="J452" t="s">
        <v>1091</v>
      </c>
      <c r="K452" t="s">
        <v>1092</v>
      </c>
      <c r="L452" s="3" t="s">
        <v>383</v>
      </c>
      <c r="M452" t="s">
        <v>377</v>
      </c>
      <c r="N452" t="s">
        <v>378</v>
      </c>
      <c r="O452"/>
      <c r="P452"/>
    </row>
    <row r="453" spans="2:16" x14ac:dyDescent="0.25">
      <c r="B453">
        <v>1</v>
      </c>
      <c r="C453">
        <v>3</v>
      </c>
      <c r="D453">
        <v>4</v>
      </c>
      <c r="E453">
        <v>1</v>
      </c>
      <c r="F453"/>
      <c r="G453" t="s">
        <v>1090</v>
      </c>
      <c r="H453" t="s">
        <v>438</v>
      </c>
      <c r="I453" t="s">
        <v>439</v>
      </c>
      <c r="J453" t="s">
        <v>1469</v>
      </c>
      <c r="K453" t="s">
        <v>1470</v>
      </c>
      <c r="L453" s="3" t="s">
        <v>383</v>
      </c>
      <c r="M453" t="s">
        <v>377</v>
      </c>
      <c r="N453" t="s">
        <v>378</v>
      </c>
      <c r="O453"/>
      <c r="P453"/>
    </row>
    <row r="454" spans="2:16" x14ac:dyDescent="0.25">
      <c r="B454">
        <v>1</v>
      </c>
      <c r="C454">
        <v>3</v>
      </c>
      <c r="D454">
        <v>4</v>
      </c>
      <c r="E454">
        <v>1</v>
      </c>
      <c r="F454"/>
      <c r="G454" t="s">
        <v>1090</v>
      </c>
      <c r="H454" t="s">
        <v>438</v>
      </c>
      <c r="I454" t="s">
        <v>439</v>
      </c>
      <c r="J454" t="s">
        <v>1471</v>
      </c>
      <c r="K454" t="s">
        <v>1472</v>
      </c>
      <c r="L454" s="3" t="s">
        <v>383</v>
      </c>
      <c r="M454" t="s">
        <v>377</v>
      </c>
      <c r="N454" t="s">
        <v>378</v>
      </c>
      <c r="O454"/>
      <c r="P454"/>
    </row>
    <row r="455" spans="2:16" ht="15" customHeight="1" x14ac:dyDescent="0.25">
      <c r="B455">
        <v>1</v>
      </c>
      <c r="C455">
        <v>3</v>
      </c>
      <c r="D455">
        <v>4</v>
      </c>
      <c r="E455">
        <v>1</v>
      </c>
      <c r="F455"/>
      <c r="G455" t="s">
        <v>1090</v>
      </c>
      <c r="H455" t="s">
        <v>438</v>
      </c>
      <c r="I455" t="s">
        <v>439</v>
      </c>
      <c r="J455" t="s">
        <v>440</v>
      </c>
      <c r="K455" t="s">
        <v>441</v>
      </c>
      <c r="L455" s="3" t="s">
        <v>383</v>
      </c>
      <c r="M455" t="s">
        <v>377</v>
      </c>
      <c r="N455" t="s">
        <v>378</v>
      </c>
      <c r="O455"/>
      <c r="P455"/>
    </row>
    <row r="456" spans="2:16" x14ac:dyDescent="0.25">
      <c r="B456">
        <v>1</v>
      </c>
      <c r="C456">
        <v>3</v>
      </c>
      <c r="D456">
        <v>4</v>
      </c>
      <c r="E456">
        <v>1</v>
      </c>
      <c r="F456"/>
      <c r="G456" t="s">
        <v>1090</v>
      </c>
      <c r="H456" t="s">
        <v>438</v>
      </c>
      <c r="I456" t="s">
        <v>439</v>
      </c>
      <c r="J456" t="s">
        <v>455</v>
      </c>
      <c r="K456" t="s">
        <v>1095</v>
      </c>
      <c r="L456" s="3" t="s">
        <v>383</v>
      </c>
      <c r="M456" t="s">
        <v>377</v>
      </c>
      <c r="N456" t="s">
        <v>378</v>
      </c>
      <c r="O456"/>
      <c r="P456"/>
    </row>
    <row r="457" spans="2:16" x14ac:dyDescent="0.25">
      <c r="B457" s="205">
        <v>2</v>
      </c>
      <c r="C457" s="205"/>
      <c r="D457" s="205"/>
      <c r="E457" s="206"/>
      <c r="F457" s="162"/>
      <c r="G457" s="162"/>
      <c r="H457" s="162"/>
      <c r="I457" s="162"/>
      <c r="J457" s="162"/>
      <c r="K457" s="162" t="s">
        <v>1096</v>
      </c>
      <c r="L457" s="162"/>
      <c r="M457" s="162"/>
      <c r="N457" s="162"/>
      <c r="O457" s="162"/>
      <c r="P457" s="162"/>
    </row>
    <row r="458" spans="2:16" x14ac:dyDescent="0.25">
      <c r="B458" s="207">
        <v>2</v>
      </c>
      <c r="C458" s="207">
        <v>3</v>
      </c>
      <c r="D458" s="208"/>
      <c r="E458" s="209"/>
      <c r="F458" s="163"/>
      <c r="G458" s="164"/>
      <c r="H458" s="163"/>
      <c r="I458" s="163"/>
      <c r="J458" s="165"/>
      <c r="K458" s="163" t="s">
        <v>1097</v>
      </c>
      <c r="L458" s="163"/>
      <c r="M458" s="163"/>
      <c r="N458" s="163"/>
      <c r="O458" s="163"/>
      <c r="P458" s="163"/>
    </row>
    <row r="459" spans="2:16" x14ac:dyDescent="0.25">
      <c r="B459" s="210">
        <v>2</v>
      </c>
      <c r="C459" s="210">
        <v>3</v>
      </c>
      <c r="D459" s="210">
        <v>1</v>
      </c>
      <c r="E459" s="211"/>
      <c r="F459" s="167"/>
      <c r="G459" s="168"/>
      <c r="H459" s="167"/>
      <c r="I459" s="167"/>
      <c r="J459" s="169"/>
      <c r="K459" s="167" t="s">
        <v>1098</v>
      </c>
      <c r="L459" s="167"/>
      <c r="M459" s="167"/>
      <c r="N459" s="167"/>
      <c r="O459" s="167"/>
      <c r="P459" s="167"/>
    </row>
    <row r="460" spans="2:16" x14ac:dyDescent="0.25">
      <c r="B460" s="212">
        <v>2</v>
      </c>
      <c r="C460" s="212">
        <v>3</v>
      </c>
      <c r="D460" s="212">
        <v>1</v>
      </c>
      <c r="E460" s="213">
        <v>2</v>
      </c>
      <c r="F460" s="171"/>
      <c r="G460" s="172" t="s">
        <v>1099</v>
      </c>
      <c r="H460" s="171"/>
      <c r="I460" s="171"/>
      <c r="J460" s="173"/>
      <c r="K460" s="171"/>
      <c r="L460" s="171"/>
      <c r="M460" s="171"/>
      <c r="N460" s="171"/>
      <c r="O460" s="171"/>
      <c r="P460" s="171"/>
    </row>
    <row r="461" spans="2:16" x14ac:dyDescent="0.25">
      <c r="B461" s="214">
        <v>2</v>
      </c>
      <c r="C461" s="214">
        <v>3</v>
      </c>
      <c r="D461" s="214">
        <v>1</v>
      </c>
      <c r="E461" s="215">
        <v>2</v>
      </c>
      <c r="F461" s="175"/>
      <c r="G461" s="176" t="s">
        <v>1099</v>
      </c>
      <c r="H461" s="175" t="s">
        <v>442</v>
      </c>
      <c r="I461" s="175" t="s">
        <v>443</v>
      </c>
      <c r="J461" s="177"/>
      <c r="K461" s="175"/>
      <c r="L461" s="175"/>
      <c r="M461" s="175"/>
      <c r="N461" s="175"/>
      <c r="O461" s="175"/>
      <c r="P461" s="175"/>
    </row>
    <row r="462" spans="2:16" x14ac:dyDescent="0.25">
      <c r="B462">
        <v>2</v>
      </c>
      <c r="C462">
        <v>3</v>
      </c>
      <c r="D462">
        <v>1</v>
      </c>
      <c r="E462">
        <v>2</v>
      </c>
      <c r="F462"/>
      <c r="G462" t="s">
        <v>1099</v>
      </c>
      <c r="H462" t="s">
        <v>442</v>
      </c>
      <c r="I462" t="s">
        <v>443</v>
      </c>
      <c r="J462" t="s">
        <v>1100</v>
      </c>
      <c r="K462" t="s">
        <v>1101</v>
      </c>
      <c r="L462" s="3" t="s">
        <v>383</v>
      </c>
      <c r="M462" t="s">
        <v>377</v>
      </c>
      <c r="N462" t="s">
        <v>378</v>
      </c>
      <c r="O462"/>
      <c r="P462"/>
    </row>
    <row r="463" spans="2:16" x14ac:dyDescent="0.25">
      <c r="B463">
        <v>2</v>
      </c>
      <c r="C463">
        <v>3</v>
      </c>
      <c r="D463">
        <v>1</v>
      </c>
      <c r="E463">
        <v>2</v>
      </c>
      <c r="F463"/>
      <c r="G463" t="s">
        <v>1099</v>
      </c>
      <c r="H463" t="s">
        <v>442</v>
      </c>
      <c r="I463" t="s">
        <v>443</v>
      </c>
      <c r="J463" t="s">
        <v>1102</v>
      </c>
      <c r="K463" t="s">
        <v>1592</v>
      </c>
      <c r="L463" s="3" t="s">
        <v>383</v>
      </c>
      <c r="M463" t="s">
        <v>379</v>
      </c>
      <c r="N463" t="s">
        <v>1335</v>
      </c>
      <c r="O463"/>
      <c r="P463"/>
    </row>
    <row r="464" spans="2:16" x14ac:dyDescent="0.25">
      <c r="B464">
        <v>2</v>
      </c>
      <c r="C464">
        <v>3</v>
      </c>
      <c r="D464">
        <v>1</v>
      </c>
      <c r="E464">
        <v>2</v>
      </c>
      <c r="F464"/>
      <c r="G464" t="s">
        <v>1099</v>
      </c>
      <c r="H464" t="s">
        <v>442</v>
      </c>
      <c r="I464" t="s">
        <v>443</v>
      </c>
      <c r="J464" t="s">
        <v>1104</v>
      </c>
      <c r="K464" t="s">
        <v>1593</v>
      </c>
      <c r="L464" s="3" t="s">
        <v>383</v>
      </c>
      <c r="M464" t="s">
        <v>379</v>
      </c>
      <c r="N464" t="s">
        <v>1335</v>
      </c>
      <c r="O464"/>
      <c r="P464"/>
    </row>
    <row r="465" spans="2:16" x14ac:dyDescent="0.25">
      <c r="B465">
        <v>2</v>
      </c>
      <c r="C465">
        <v>3</v>
      </c>
      <c r="D465">
        <v>1</v>
      </c>
      <c r="E465">
        <v>2</v>
      </c>
      <c r="F465"/>
      <c r="G465" t="s">
        <v>1099</v>
      </c>
      <c r="H465" t="s">
        <v>442</v>
      </c>
      <c r="I465" t="s">
        <v>443</v>
      </c>
      <c r="J465" t="s">
        <v>1107</v>
      </c>
      <c r="K465" t="s">
        <v>1106</v>
      </c>
      <c r="L465" s="3" t="s">
        <v>383</v>
      </c>
      <c r="M465" t="s">
        <v>379</v>
      </c>
      <c r="N465" t="s">
        <v>1345</v>
      </c>
      <c r="O465"/>
      <c r="P465"/>
    </row>
    <row r="466" spans="2:16" x14ac:dyDescent="0.25">
      <c r="B466">
        <v>2</v>
      </c>
      <c r="C466">
        <v>3</v>
      </c>
      <c r="D466">
        <v>1</v>
      </c>
      <c r="E466">
        <v>2</v>
      </c>
      <c r="F466"/>
      <c r="G466" t="s">
        <v>1099</v>
      </c>
      <c r="H466" t="s">
        <v>442</v>
      </c>
      <c r="I466" t="s">
        <v>443</v>
      </c>
      <c r="J466" t="s">
        <v>1108</v>
      </c>
      <c r="K466" t="s">
        <v>1594</v>
      </c>
      <c r="L466" s="3" t="s">
        <v>383</v>
      </c>
      <c r="M466" t="s">
        <v>379</v>
      </c>
      <c r="N466" t="s">
        <v>1347</v>
      </c>
      <c r="O466"/>
      <c r="P466"/>
    </row>
    <row r="467" spans="2:16" x14ac:dyDescent="0.25">
      <c r="B467">
        <v>2</v>
      </c>
      <c r="C467">
        <v>3</v>
      </c>
      <c r="D467">
        <v>1</v>
      </c>
      <c r="E467">
        <v>2</v>
      </c>
      <c r="F467"/>
      <c r="G467" t="s">
        <v>1099</v>
      </c>
      <c r="H467" t="s">
        <v>442</v>
      </c>
      <c r="I467" t="s">
        <v>443</v>
      </c>
      <c r="J467" t="s">
        <v>1110</v>
      </c>
      <c r="K467" t="s">
        <v>1595</v>
      </c>
      <c r="L467" s="3" t="s">
        <v>383</v>
      </c>
      <c r="M467" t="s">
        <v>379</v>
      </c>
      <c r="N467" t="s">
        <v>1347</v>
      </c>
      <c r="O467"/>
      <c r="P467"/>
    </row>
    <row r="468" spans="2:16" x14ac:dyDescent="0.25">
      <c r="B468">
        <v>2</v>
      </c>
      <c r="C468">
        <v>3</v>
      </c>
      <c r="D468">
        <v>1</v>
      </c>
      <c r="E468">
        <v>2</v>
      </c>
      <c r="F468"/>
      <c r="G468" t="s">
        <v>1099</v>
      </c>
      <c r="H468" t="s">
        <v>442</v>
      </c>
      <c r="I468" t="s">
        <v>443</v>
      </c>
      <c r="J468" t="s">
        <v>1481</v>
      </c>
      <c r="K468" t="s">
        <v>1109</v>
      </c>
      <c r="L468" s="3" t="s">
        <v>383</v>
      </c>
      <c r="M468" t="s">
        <v>380</v>
      </c>
      <c r="N468" t="s">
        <v>1342</v>
      </c>
      <c r="O468" t="s">
        <v>1343</v>
      </c>
      <c r="P468"/>
    </row>
    <row r="469" spans="2:16" x14ac:dyDescent="0.25">
      <c r="B469">
        <v>2</v>
      </c>
      <c r="C469">
        <v>3</v>
      </c>
      <c r="D469">
        <v>1</v>
      </c>
      <c r="E469">
        <v>2</v>
      </c>
      <c r="F469"/>
      <c r="G469" t="s">
        <v>1099</v>
      </c>
      <c r="H469" t="s">
        <v>442</v>
      </c>
      <c r="I469" t="s">
        <v>443</v>
      </c>
      <c r="J469" t="s">
        <v>1469</v>
      </c>
      <c r="K469" t="s">
        <v>1470</v>
      </c>
      <c r="L469" s="3" t="s">
        <v>383</v>
      </c>
      <c r="M469" t="s">
        <v>377</v>
      </c>
      <c r="N469" t="s">
        <v>378</v>
      </c>
      <c r="O469"/>
      <c r="P469"/>
    </row>
    <row r="470" spans="2:16" x14ac:dyDescent="0.25">
      <c r="B470">
        <v>2</v>
      </c>
      <c r="C470">
        <v>3</v>
      </c>
      <c r="D470">
        <v>1</v>
      </c>
      <c r="E470">
        <v>2</v>
      </c>
      <c r="F470"/>
      <c r="G470" t="s">
        <v>1099</v>
      </c>
      <c r="H470" t="s">
        <v>442</v>
      </c>
      <c r="I470" t="s">
        <v>443</v>
      </c>
      <c r="J470" t="s">
        <v>1471</v>
      </c>
      <c r="K470" t="s">
        <v>1472</v>
      </c>
      <c r="L470" s="3" t="s">
        <v>383</v>
      </c>
      <c r="M470" t="s">
        <v>377</v>
      </c>
      <c r="N470" t="s">
        <v>378</v>
      </c>
      <c r="O470"/>
      <c r="P470"/>
    </row>
    <row r="471" spans="2:16" x14ac:dyDescent="0.25">
      <c r="B471">
        <v>2</v>
      </c>
      <c r="C471">
        <v>3</v>
      </c>
      <c r="D471">
        <v>1</v>
      </c>
      <c r="E471">
        <v>2</v>
      </c>
      <c r="F471"/>
      <c r="G471" t="s">
        <v>1099</v>
      </c>
      <c r="H471" t="s">
        <v>442</v>
      </c>
      <c r="I471" t="s">
        <v>443</v>
      </c>
      <c r="J471" t="s">
        <v>440</v>
      </c>
      <c r="K471" t="s">
        <v>441</v>
      </c>
      <c r="L471" s="3" t="s">
        <v>383</v>
      </c>
      <c r="M471" t="s">
        <v>377</v>
      </c>
      <c r="N471" t="s">
        <v>378</v>
      </c>
      <c r="O471"/>
      <c r="P471"/>
    </row>
    <row r="472" spans="2:16" x14ac:dyDescent="0.25">
      <c r="B472">
        <v>2</v>
      </c>
      <c r="C472">
        <v>3</v>
      </c>
      <c r="D472">
        <v>1</v>
      </c>
      <c r="E472">
        <v>2</v>
      </c>
      <c r="F472"/>
      <c r="G472" t="s">
        <v>1099</v>
      </c>
      <c r="H472" t="s">
        <v>442</v>
      </c>
      <c r="I472" t="s">
        <v>443</v>
      </c>
      <c r="J472" t="s">
        <v>455</v>
      </c>
      <c r="K472" t="s">
        <v>1095</v>
      </c>
      <c r="L472" s="3" t="s">
        <v>383</v>
      </c>
      <c r="M472" t="s">
        <v>377</v>
      </c>
      <c r="N472" t="s">
        <v>378</v>
      </c>
      <c r="O472"/>
      <c r="P472"/>
    </row>
    <row r="473" spans="2:16" x14ac:dyDescent="0.25">
      <c r="B473" s="212">
        <v>2</v>
      </c>
      <c r="C473" s="212">
        <v>3</v>
      </c>
      <c r="D473" s="212">
        <v>1</v>
      </c>
      <c r="E473" s="213">
        <v>15</v>
      </c>
      <c r="F473" s="171"/>
      <c r="G473" s="172" t="s">
        <v>344</v>
      </c>
      <c r="H473" s="171"/>
      <c r="I473" s="171"/>
      <c r="J473" s="173"/>
      <c r="K473" s="171"/>
      <c r="L473" s="171"/>
      <c r="M473" s="171"/>
      <c r="N473" s="171"/>
      <c r="O473" s="171"/>
      <c r="P473" s="171"/>
    </row>
    <row r="474" spans="2:16" x14ac:dyDescent="0.25">
      <c r="B474" s="214">
        <v>2</v>
      </c>
      <c r="C474" s="214">
        <v>3</v>
      </c>
      <c r="D474" s="214">
        <v>1</v>
      </c>
      <c r="E474" s="215">
        <v>15</v>
      </c>
      <c r="F474" s="175"/>
      <c r="G474" s="176" t="s">
        <v>344</v>
      </c>
      <c r="H474" s="175" t="s">
        <v>1112</v>
      </c>
      <c r="I474" s="175" t="s">
        <v>1113</v>
      </c>
      <c r="J474" s="177"/>
      <c r="K474" s="175"/>
      <c r="L474" s="175"/>
      <c r="M474" s="175"/>
      <c r="N474" s="175"/>
      <c r="O474" s="175"/>
      <c r="P474" s="175"/>
    </row>
    <row r="475" spans="2:16" x14ac:dyDescent="0.25">
      <c r="B475">
        <v>2</v>
      </c>
      <c r="C475">
        <v>3</v>
      </c>
      <c r="D475">
        <v>1</v>
      </c>
      <c r="E475">
        <v>15</v>
      </c>
      <c r="F475"/>
      <c r="G475" t="s">
        <v>344</v>
      </c>
      <c r="H475" t="s">
        <v>1112</v>
      </c>
      <c r="I475" t="s">
        <v>1113</v>
      </c>
      <c r="J475" t="s">
        <v>1474</v>
      </c>
      <c r="K475" t="s">
        <v>1475</v>
      </c>
      <c r="L475" s="3" t="s">
        <v>383</v>
      </c>
      <c r="M475" t="s">
        <v>379</v>
      </c>
      <c r="N475" t="s">
        <v>1336</v>
      </c>
      <c r="O475"/>
      <c r="P475"/>
    </row>
    <row r="476" spans="2:16" x14ac:dyDescent="0.25">
      <c r="B476">
        <v>2</v>
      </c>
      <c r="C476">
        <v>3</v>
      </c>
      <c r="D476">
        <v>1</v>
      </c>
      <c r="E476">
        <v>15</v>
      </c>
      <c r="F476"/>
      <c r="G476" t="s">
        <v>344</v>
      </c>
      <c r="H476" t="s">
        <v>1112</v>
      </c>
      <c r="I476" t="s">
        <v>1113</v>
      </c>
      <c r="J476" t="s">
        <v>1476</v>
      </c>
      <c r="K476" t="s">
        <v>1119</v>
      </c>
      <c r="L476" s="3" t="s">
        <v>383</v>
      </c>
      <c r="M476" t="s">
        <v>379</v>
      </c>
      <c r="N476" t="s">
        <v>1336</v>
      </c>
      <c r="O476"/>
      <c r="P476"/>
    </row>
    <row r="477" spans="2:16" x14ac:dyDescent="0.25">
      <c r="B477">
        <v>2</v>
      </c>
      <c r="C477">
        <v>3</v>
      </c>
      <c r="D477">
        <v>1</v>
      </c>
      <c r="E477">
        <v>15</v>
      </c>
      <c r="F477"/>
      <c r="G477" t="s">
        <v>344</v>
      </c>
      <c r="H477" t="s">
        <v>1112</v>
      </c>
      <c r="I477" t="s">
        <v>1113</v>
      </c>
      <c r="J477" t="s">
        <v>1477</v>
      </c>
      <c r="K477" t="s">
        <v>1120</v>
      </c>
      <c r="L477" s="3" t="s">
        <v>383</v>
      </c>
      <c r="M477" t="s">
        <v>379</v>
      </c>
      <c r="N477" t="s">
        <v>1336</v>
      </c>
      <c r="O477"/>
      <c r="P477"/>
    </row>
    <row r="478" spans="2:16" x14ac:dyDescent="0.25">
      <c r="B478">
        <v>2</v>
      </c>
      <c r="C478">
        <v>3</v>
      </c>
      <c r="D478">
        <v>1</v>
      </c>
      <c r="E478">
        <v>15</v>
      </c>
      <c r="F478"/>
      <c r="G478" t="s">
        <v>344</v>
      </c>
      <c r="H478" t="s">
        <v>1112</v>
      </c>
      <c r="I478" t="s">
        <v>1113</v>
      </c>
      <c r="J478" t="s">
        <v>1181</v>
      </c>
      <c r="K478" t="s">
        <v>1118</v>
      </c>
      <c r="L478" s="3" t="s">
        <v>383</v>
      </c>
      <c r="M478" t="s">
        <v>379</v>
      </c>
      <c r="N478" t="s">
        <v>1336</v>
      </c>
      <c r="O478"/>
      <c r="P478"/>
    </row>
    <row r="479" spans="2:16" x14ac:dyDescent="0.25">
      <c r="B479">
        <v>2</v>
      </c>
      <c r="C479">
        <v>3</v>
      </c>
      <c r="D479">
        <v>1</v>
      </c>
      <c r="E479">
        <v>15</v>
      </c>
      <c r="F479"/>
      <c r="G479" t="s">
        <v>344</v>
      </c>
      <c r="H479" t="s">
        <v>1112</v>
      </c>
      <c r="I479" t="s">
        <v>1113</v>
      </c>
      <c r="J479" t="s">
        <v>1116</v>
      </c>
      <c r="K479" t="s">
        <v>1596</v>
      </c>
      <c r="L479" s="3" t="s">
        <v>383</v>
      </c>
      <c r="M479" t="s">
        <v>379</v>
      </c>
      <c r="N479" t="s">
        <v>1336</v>
      </c>
      <c r="O479"/>
      <c r="P479"/>
    </row>
    <row r="480" spans="2:16" x14ac:dyDescent="0.25">
      <c r="B480">
        <v>2</v>
      </c>
      <c r="C480">
        <v>3</v>
      </c>
      <c r="D480">
        <v>1</v>
      </c>
      <c r="E480">
        <v>15</v>
      </c>
      <c r="F480"/>
      <c r="G480" t="s">
        <v>344</v>
      </c>
      <c r="H480" t="s">
        <v>1112</v>
      </c>
      <c r="I480" t="s">
        <v>1113</v>
      </c>
      <c r="J480" t="s">
        <v>1479</v>
      </c>
      <c r="K480" t="s">
        <v>1283</v>
      </c>
      <c r="L480" s="3" t="s">
        <v>383</v>
      </c>
      <c r="M480" t="s">
        <v>379</v>
      </c>
      <c r="N480" t="s">
        <v>1336</v>
      </c>
      <c r="O480"/>
      <c r="P480"/>
    </row>
    <row r="481" spans="2:16" x14ac:dyDescent="0.25">
      <c r="B481">
        <v>2</v>
      </c>
      <c r="C481">
        <v>3</v>
      </c>
      <c r="D481">
        <v>1</v>
      </c>
      <c r="E481">
        <v>15</v>
      </c>
      <c r="F481"/>
      <c r="G481" t="s">
        <v>344</v>
      </c>
      <c r="H481" t="s">
        <v>1112</v>
      </c>
      <c r="I481" t="s">
        <v>1113</v>
      </c>
      <c r="J481" t="s">
        <v>1469</v>
      </c>
      <c r="K481" t="s">
        <v>1470</v>
      </c>
      <c r="L481" s="3" t="s">
        <v>383</v>
      </c>
      <c r="M481" t="s">
        <v>379</v>
      </c>
      <c r="N481" t="s">
        <v>1336</v>
      </c>
      <c r="O481"/>
      <c r="P481"/>
    </row>
    <row r="482" spans="2:16" x14ac:dyDescent="0.25">
      <c r="B482">
        <v>2</v>
      </c>
      <c r="C482">
        <v>3</v>
      </c>
      <c r="D482">
        <v>1</v>
      </c>
      <c r="E482">
        <v>15</v>
      </c>
      <c r="F482"/>
      <c r="G482" t="s">
        <v>344</v>
      </c>
      <c r="H482" t="s">
        <v>1112</v>
      </c>
      <c r="I482" t="s">
        <v>1113</v>
      </c>
      <c r="J482" t="s">
        <v>1471</v>
      </c>
      <c r="K482" t="s">
        <v>1472</v>
      </c>
      <c r="L482" s="3" t="s">
        <v>383</v>
      </c>
      <c r="M482" t="s">
        <v>379</v>
      </c>
      <c r="N482" t="s">
        <v>1336</v>
      </c>
      <c r="O482"/>
      <c r="P482"/>
    </row>
    <row r="483" spans="2:16" x14ac:dyDescent="0.25">
      <c r="B483">
        <v>2</v>
      </c>
      <c r="C483">
        <v>3</v>
      </c>
      <c r="D483">
        <v>1</v>
      </c>
      <c r="E483">
        <v>15</v>
      </c>
      <c r="F483"/>
      <c r="G483" t="s">
        <v>344</v>
      </c>
      <c r="H483" t="s">
        <v>1112</v>
      </c>
      <c r="I483" t="s">
        <v>1113</v>
      </c>
      <c r="J483" t="s">
        <v>440</v>
      </c>
      <c r="K483" t="s">
        <v>441</v>
      </c>
      <c r="L483" s="3" t="s">
        <v>383</v>
      </c>
      <c r="M483" t="s">
        <v>379</v>
      </c>
      <c r="N483" t="s">
        <v>1336</v>
      </c>
      <c r="O483"/>
      <c r="P483"/>
    </row>
    <row r="484" spans="2:16" x14ac:dyDescent="0.25">
      <c r="B484">
        <v>2</v>
      </c>
      <c r="C484">
        <v>3</v>
      </c>
      <c r="D484">
        <v>1</v>
      </c>
      <c r="E484">
        <v>15</v>
      </c>
      <c r="F484"/>
      <c r="G484" t="s">
        <v>344</v>
      </c>
      <c r="H484" t="s">
        <v>1112</v>
      </c>
      <c r="I484" t="s">
        <v>1113</v>
      </c>
      <c r="J484" t="s">
        <v>455</v>
      </c>
      <c r="K484" t="s">
        <v>1095</v>
      </c>
      <c r="L484" s="3" t="s">
        <v>383</v>
      </c>
      <c r="M484" t="s">
        <v>379</v>
      </c>
      <c r="N484" t="s">
        <v>1336</v>
      </c>
      <c r="O484"/>
      <c r="P484"/>
    </row>
    <row r="485" spans="2:16" x14ac:dyDescent="0.25">
      <c r="B485" s="214">
        <v>2</v>
      </c>
      <c r="C485" s="214">
        <v>3</v>
      </c>
      <c r="D485" s="214">
        <v>1</v>
      </c>
      <c r="E485" s="215">
        <v>15</v>
      </c>
      <c r="F485" s="175"/>
      <c r="G485" s="176" t="s">
        <v>344</v>
      </c>
      <c r="H485" s="175" t="s">
        <v>1125</v>
      </c>
      <c r="I485" s="175" t="s">
        <v>1126</v>
      </c>
      <c r="J485" s="177"/>
      <c r="K485" s="175"/>
      <c r="L485" s="175"/>
      <c r="M485" s="175"/>
      <c r="N485" s="175"/>
      <c r="O485" s="175"/>
      <c r="P485" s="175"/>
    </row>
    <row r="486" spans="2:16" x14ac:dyDescent="0.25">
      <c r="B486">
        <v>2</v>
      </c>
      <c r="C486">
        <v>3</v>
      </c>
      <c r="D486">
        <v>1</v>
      </c>
      <c r="E486">
        <v>15</v>
      </c>
      <c r="F486"/>
      <c r="G486" t="s">
        <v>344</v>
      </c>
      <c r="H486" t="s">
        <v>1125</v>
      </c>
      <c r="I486" t="s">
        <v>1126</v>
      </c>
      <c r="J486" t="s">
        <v>1127</v>
      </c>
      <c r="K486" t="s">
        <v>1128</v>
      </c>
      <c r="L486" s="3" t="s">
        <v>383</v>
      </c>
      <c r="M486" t="s">
        <v>379</v>
      </c>
      <c r="N486" t="s">
        <v>1347</v>
      </c>
      <c r="O486"/>
      <c r="P486"/>
    </row>
    <row r="487" spans="2:16" x14ac:dyDescent="0.25">
      <c r="B487" s="212">
        <v>2</v>
      </c>
      <c r="C487" s="212">
        <v>3</v>
      </c>
      <c r="D487" s="212">
        <v>1</v>
      </c>
      <c r="E487" s="213">
        <v>16</v>
      </c>
      <c r="F487" s="171"/>
      <c r="G487" s="172" t="s">
        <v>1129</v>
      </c>
      <c r="H487" s="171"/>
      <c r="I487" s="171"/>
      <c r="J487" s="173"/>
      <c r="K487" s="171"/>
      <c r="L487" s="171"/>
      <c r="M487" s="171"/>
      <c r="N487" s="171"/>
      <c r="O487" s="171"/>
      <c r="P487" s="171"/>
    </row>
    <row r="488" spans="2:16" x14ac:dyDescent="0.25">
      <c r="B488" s="214">
        <v>2</v>
      </c>
      <c r="C488" s="214">
        <v>3</v>
      </c>
      <c r="D488" s="214">
        <v>1</v>
      </c>
      <c r="E488" s="215">
        <v>16</v>
      </c>
      <c r="F488" s="175"/>
      <c r="G488" s="176" t="s">
        <v>1129</v>
      </c>
      <c r="H488" s="175" t="s">
        <v>1130</v>
      </c>
      <c r="I488" s="175" t="s">
        <v>1131</v>
      </c>
      <c r="J488" s="177"/>
      <c r="K488" s="175"/>
      <c r="L488" s="175"/>
      <c r="M488" s="175"/>
      <c r="N488" s="175"/>
      <c r="O488" s="175"/>
      <c r="P488" s="175"/>
    </row>
    <row r="489" spans="2:16" x14ac:dyDescent="0.25">
      <c r="B489">
        <v>2</v>
      </c>
      <c r="C489">
        <v>3</v>
      </c>
      <c r="D489">
        <v>1</v>
      </c>
      <c r="E489">
        <v>16</v>
      </c>
      <c r="F489"/>
      <c r="G489" t="s">
        <v>1129</v>
      </c>
      <c r="H489" t="s">
        <v>1130</v>
      </c>
      <c r="I489" t="s">
        <v>1131</v>
      </c>
      <c r="J489" t="s">
        <v>1102</v>
      </c>
      <c r="K489" t="s">
        <v>1592</v>
      </c>
      <c r="L489" s="3" t="s">
        <v>383</v>
      </c>
      <c r="M489" t="s">
        <v>379</v>
      </c>
      <c r="N489" t="s">
        <v>1422</v>
      </c>
      <c r="O489"/>
      <c r="P489"/>
    </row>
    <row r="490" spans="2:16" x14ac:dyDescent="0.25">
      <c r="B490">
        <v>2</v>
      </c>
      <c r="C490">
        <v>3</v>
      </c>
      <c r="D490">
        <v>1</v>
      </c>
      <c r="E490">
        <v>16</v>
      </c>
      <c r="F490"/>
      <c r="G490" t="s">
        <v>1129</v>
      </c>
      <c r="H490" t="s">
        <v>1130</v>
      </c>
      <c r="I490" t="s">
        <v>1131</v>
      </c>
      <c r="J490" t="s">
        <v>1104</v>
      </c>
      <c r="K490" t="s">
        <v>1593</v>
      </c>
      <c r="L490" s="3" t="s">
        <v>383</v>
      </c>
      <c r="M490" t="s">
        <v>379</v>
      </c>
      <c r="N490" t="s">
        <v>1335</v>
      </c>
      <c r="O490"/>
      <c r="P490"/>
    </row>
    <row r="491" spans="2:16" x14ac:dyDescent="0.25">
      <c r="B491">
        <v>2</v>
      </c>
      <c r="C491">
        <v>3</v>
      </c>
      <c r="D491">
        <v>1</v>
      </c>
      <c r="E491">
        <v>16</v>
      </c>
      <c r="F491"/>
      <c r="G491" t="s">
        <v>1129</v>
      </c>
      <c r="H491" t="s">
        <v>1130</v>
      </c>
      <c r="I491" t="s">
        <v>1131</v>
      </c>
      <c r="J491" t="s">
        <v>1108</v>
      </c>
      <c r="K491" t="s">
        <v>1594</v>
      </c>
      <c r="L491" s="3" t="s">
        <v>383</v>
      </c>
      <c r="M491" t="s">
        <v>379</v>
      </c>
      <c r="N491" t="s">
        <v>1347</v>
      </c>
      <c r="O491"/>
      <c r="P491"/>
    </row>
    <row r="492" spans="2:16" x14ac:dyDescent="0.25">
      <c r="B492">
        <v>2</v>
      </c>
      <c r="C492">
        <v>3</v>
      </c>
      <c r="D492">
        <v>1</v>
      </c>
      <c r="E492">
        <v>16</v>
      </c>
      <c r="F492"/>
      <c r="G492" t="s">
        <v>1129</v>
      </c>
      <c r="H492" t="s">
        <v>1130</v>
      </c>
      <c r="I492" t="s">
        <v>1131</v>
      </c>
      <c r="J492" t="s">
        <v>1110</v>
      </c>
      <c r="K492" t="s">
        <v>1595</v>
      </c>
      <c r="L492" s="3" t="s">
        <v>383</v>
      </c>
      <c r="M492" t="s">
        <v>379</v>
      </c>
      <c r="N492" t="s">
        <v>1347</v>
      </c>
      <c r="O492"/>
      <c r="P492"/>
    </row>
    <row r="493" spans="2:16" x14ac:dyDescent="0.25">
      <c r="B493">
        <v>2</v>
      </c>
      <c r="C493">
        <v>3</v>
      </c>
      <c r="D493">
        <v>1</v>
      </c>
      <c r="E493">
        <v>16</v>
      </c>
      <c r="F493"/>
      <c r="G493" t="s">
        <v>1129</v>
      </c>
      <c r="H493" t="s">
        <v>1130</v>
      </c>
      <c r="I493" t="s">
        <v>1131</v>
      </c>
      <c r="J493" t="s">
        <v>1481</v>
      </c>
      <c r="K493" t="s">
        <v>1109</v>
      </c>
      <c r="L493" s="3" t="s">
        <v>383</v>
      </c>
      <c r="M493" t="s">
        <v>380</v>
      </c>
      <c r="N493" t="s">
        <v>1342</v>
      </c>
      <c r="O493" t="s">
        <v>1343</v>
      </c>
      <c r="P493"/>
    </row>
    <row r="494" spans="2:16" x14ac:dyDescent="0.25">
      <c r="B494">
        <v>2</v>
      </c>
      <c r="C494">
        <v>3</v>
      </c>
      <c r="D494">
        <v>1</v>
      </c>
      <c r="E494">
        <v>16</v>
      </c>
      <c r="F494"/>
      <c r="G494" t="s">
        <v>1129</v>
      </c>
      <c r="H494" t="s">
        <v>1130</v>
      </c>
      <c r="I494" t="s">
        <v>1131</v>
      </c>
      <c r="J494" t="s">
        <v>440</v>
      </c>
      <c r="K494" t="s">
        <v>441</v>
      </c>
      <c r="L494" s="3" t="s">
        <v>383</v>
      </c>
      <c r="M494" t="s">
        <v>379</v>
      </c>
      <c r="N494" t="s">
        <v>1335</v>
      </c>
      <c r="O494"/>
      <c r="P494"/>
    </row>
    <row r="495" spans="2:16" x14ac:dyDescent="0.25">
      <c r="B495" s="212">
        <v>2</v>
      </c>
      <c r="C495" s="212">
        <v>3</v>
      </c>
      <c r="D495" s="212">
        <v>1</v>
      </c>
      <c r="E495" s="213">
        <v>17</v>
      </c>
      <c r="F495" s="171"/>
      <c r="G495" s="172" t="s">
        <v>1133</v>
      </c>
      <c r="H495" s="171"/>
      <c r="I495" s="171"/>
      <c r="J495" s="173"/>
      <c r="K495" s="171"/>
      <c r="L495" s="171"/>
      <c r="M495" s="171"/>
      <c r="N495" s="171"/>
      <c r="O495" s="171"/>
      <c r="P495" s="171"/>
    </row>
    <row r="496" spans="2:16" x14ac:dyDescent="0.25">
      <c r="B496" s="214">
        <v>2</v>
      </c>
      <c r="C496" s="214">
        <v>3</v>
      </c>
      <c r="D496" s="214">
        <v>1</v>
      </c>
      <c r="E496" s="215">
        <v>17</v>
      </c>
      <c r="F496" s="175"/>
      <c r="G496" s="176" t="s">
        <v>1133</v>
      </c>
      <c r="H496" s="175" t="s">
        <v>1134</v>
      </c>
      <c r="I496" s="175" t="s">
        <v>1135</v>
      </c>
      <c r="J496" s="177"/>
      <c r="K496" s="175"/>
      <c r="L496" s="175"/>
      <c r="M496" s="175"/>
      <c r="N496" s="175"/>
      <c r="O496" s="175"/>
      <c r="P496" s="175"/>
    </row>
    <row r="497" spans="2:16" x14ac:dyDescent="0.25">
      <c r="B497">
        <v>2</v>
      </c>
      <c r="C497">
        <v>3</v>
      </c>
      <c r="D497">
        <v>1</v>
      </c>
      <c r="E497">
        <v>17</v>
      </c>
      <c r="F497"/>
      <c r="G497" t="s">
        <v>1133</v>
      </c>
      <c r="H497" t="s">
        <v>1134</v>
      </c>
      <c r="I497" t="s">
        <v>1135</v>
      </c>
      <c r="J497" t="s">
        <v>1469</v>
      </c>
      <c r="K497" t="s">
        <v>1470</v>
      </c>
      <c r="L497" s="3" t="s">
        <v>383</v>
      </c>
      <c r="M497" t="s">
        <v>379</v>
      </c>
      <c r="N497" t="s">
        <v>1335</v>
      </c>
      <c r="O497"/>
      <c r="P497"/>
    </row>
    <row r="498" spans="2:16" x14ac:dyDescent="0.25">
      <c r="B498">
        <v>2</v>
      </c>
      <c r="C498">
        <v>3</v>
      </c>
      <c r="D498">
        <v>1</v>
      </c>
      <c r="E498">
        <v>17</v>
      </c>
      <c r="F498"/>
      <c r="G498" t="s">
        <v>1133</v>
      </c>
      <c r="H498" t="s">
        <v>1134</v>
      </c>
      <c r="I498" t="s">
        <v>1135</v>
      </c>
      <c r="J498" t="s">
        <v>1471</v>
      </c>
      <c r="K498" t="s">
        <v>1472</v>
      </c>
      <c r="L498" s="3" t="s">
        <v>383</v>
      </c>
      <c r="M498" t="s">
        <v>379</v>
      </c>
      <c r="N498" t="s">
        <v>1335</v>
      </c>
      <c r="O498"/>
      <c r="P498"/>
    </row>
    <row r="499" spans="2:16" x14ac:dyDescent="0.25">
      <c r="B499">
        <v>2</v>
      </c>
      <c r="C499">
        <v>3</v>
      </c>
      <c r="D499">
        <v>1</v>
      </c>
      <c r="E499">
        <v>17</v>
      </c>
      <c r="F499"/>
      <c r="G499" t="s">
        <v>1133</v>
      </c>
      <c r="H499" t="s">
        <v>1134</v>
      </c>
      <c r="I499" t="s">
        <v>1135</v>
      </c>
      <c r="J499" t="s">
        <v>440</v>
      </c>
      <c r="K499" t="s">
        <v>441</v>
      </c>
      <c r="L499" s="3" t="s">
        <v>383</v>
      </c>
      <c r="M499" t="s">
        <v>379</v>
      </c>
      <c r="N499" t="s">
        <v>1335</v>
      </c>
      <c r="O499"/>
      <c r="P499"/>
    </row>
    <row r="500" spans="2:16" x14ac:dyDescent="0.25">
      <c r="B500">
        <v>2</v>
      </c>
      <c r="C500">
        <v>3</v>
      </c>
      <c r="D500">
        <v>1</v>
      </c>
      <c r="E500">
        <v>17</v>
      </c>
      <c r="F500"/>
      <c r="G500" t="s">
        <v>1133</v>
      </c>
      <c r="H500" t="s">
        <v>1134</v>
      </c>
      <c r="I500" t="s">
        <v>1135</v>
      </c>
      <c r="J500" t="s">
        <v>455</v>
      </c>
      <c r="K500" t="s">
        <v>1095</v>
      </c>
      <c r="L500" s="3" t="s">
        <v>383</v>
      </c>
      <c r="M500" t="s">
        <v>379</v>
      </c>
      <c r="N500" t="s">
        <v>1335</v>
      </c>
      <c r="O500"/>
      <c r="P500"/>
    </row>
    <row r="501" spans="2:16" x14ac:dyDescent="0.25">
      <c r="B501" s="210">
        <v>2</v>
      </c>
      <c r="C501" s="210">
        <v>3</v>
      </c>
      <c r="D501" s="210">
        <v>2</v>
      </c>
      <c r="E501" s="211"/>
      <c r="F501" s="167"/>
      <c r="G501" s="168"/>
      <c r="H501" s="167"/>
      <c r="I501" s="167"/>
      <c r="J501" s="169"/>
      <c r="K501" s="167" t="s">
        <v>1138</v>
      </c>
      <c r="L501" s="167"/>
      <c r="M501" s="167"/>
      <c r="N501" s="167"/>
      <c r="O501" s="167"/>
      <c r="P501" s="167"/>
    </row>
    <row r="502" spans="2:16" x14ac:dyDescent="0.25">
      <c r="B502" s="212">
        <v>2</v>
      </c>
      <c r="C502" s="212">
        <v>3</v>
      </c>
      <c r="D502" s="212">
        <v>2</v>
      </c>
      <c r="E502" s="213">
        <v>2</v>
      </c>
      <c r="F502" s="171"/>
      <c r="G502" s="172" t="s">
        <v>1099</v>
      </c>
      <c r="H502" s="171"/>
      <c r="I502" s="171"/>
      <c r="J502" s="173"/>
      <c r="K502" s="171"/>
      <c r="L502" s="171"/>
      <c r="M502" s="171"/>
      <c r="N502" s="171"/>
      <c r="O502" s="171"/>
      <c r="P502" s="171"/>
    </row>
    <row r="503" spans="2:16" x14ac:dyDescent="0.25">
      <c r="B503" s="214">
        <v>2</v>
      </c>
      <c r="C503" s="214">
        <v>3</v>
      </c>
      <c r="D503" s="214">
        <v>2</v>
      </c>
      <c r="E503" s="215">
        <v>2</v>
      </c>
      <c r="F503" s="175"/>
      <c r="G503" s="176" t="s">
        <v>1099</v>
      </c>
      <c r="H503" s="175" t="s">
        <v>442</v>
      </c>
      <c r="I503" s="175" t="s">
        <v>443</v>
      </c>
      <c r="J503" s="177"/>
      <c r="K503" s="175"/>
      <c r="L503" s="175"/>
      <c r="M503" s="175"/>
      <c r="N503" s="175"/>
      <c r="O503" s="175"/>
      <c r="P503" s="175"/>
    </row>
    <row r="504" spans="2:16" x14ac:dyDescent="0.25">
      <c r="B504">
        <v>2</v>
      </c>
      <c r="C504">
        <v>3</v>
      </c>
      <c r="D504">
        <v>2</v>
      </c>
      <c r="E504">
        <v>2</v>
      </c>
      <c r="F504"/>
      <c r="G504" t="s">
        <v>1099</v>
      </c>
      <c r="H504" t="s">
        <v>442</v>
      </c>
      <c r="I504" t="s">
        <v>443</v>
      </c>
      <c r="J504" t="s">
        <v>1100</v>
      </c>
      <c r="K504" t="s">
        <v>1101</v>
      </c>
      <c r="L504" s="3" t="s">
        <v>383</v>
      </c>
      <c r="M504" t="s">
        <v>380</v>
      </c>
      <c r="N504" t="s">
        <v>1342</v>
      </c>
      <c r="O504" t="s">
        <v>1354</v>
      </c>
      <c r="P504"/>
    </row>
    <row r="505" spans="2:16" x14ac:dyDescent="0.25">
      <c r="B505">
        <v>2</v>
      </c>
      <c r="C505">
        <v>3</v>
      </c>
      <c r="D505">
        <v>2</v>
      </c>
      <c r="E505">
        <v>2</v>
      </c>
      <c r="F505"/>
      <c r="G505" t="s">
        <v>1099</v>
      </c>
      <c r="H505" t="s">
        <v>442</v>
      </c>
      <c r="I505" t="s">
        <v>443</v>
      </c>
      <c r="J505" t="s">
        <v>1230</v>
      </c>
      <c r="K505" t="s">
        <v>1599</v>
      </c>
      <c r="L505" s="3" t="s">
        <v>383</v>
      </c>
      <c r="M505" t="s">
        <v>380</v>
      </c>
      <c r="N505" t="s">
        <v>1342</v>
      </c>
      <c r="O505" t="s">
        <v>1354</v>
      </c>
      <c r="P505"/>
    </row>
    <row r="506" spans="2:16" x14ac:dyDescent="0.25">
      <c r="B506">
        <v>2</v>
      </c>
      <c r="C506">
        <v>3</v>
      </c>
      <c r="D506">
        <v>2</v>
      </c>
      <c r="E506">
        <v>2</v>
      </c>
      <c r="F506"/>
      <c r="G506" t="s">
        <v>1099</v>
      </c>
      <c r="H506" t="s">
        <v>442</v>
      </c>
      <c r="I506" t="s">
        <v>443</v>
      </c>
      <c r="J506" t="s">
        <v>1469</v>
      </c>
      <c r="K506" t="s">
        <v>1470</v>
      </c>
      <c r="L506" s="3" t="s">
        <v>383</v>
      </c>
      <c r="M506" t="s">
        <v>380</v>
      </c>
      <c r="N506" t="s">
        <v>1342</v>
      </c>
      <c r="O506" t="s">
        <v>1354</v>
      </c>
      <c r="P506"/>
    </row>
    <row r="507" spans="2:16" x14ac:dyDescent="0.25">
      <c r="B507">
        <v>2</v>
      </c>
      <c r="C507">
        <v>3</v>
      </c>
      <c r="D507">
        <v>2</v>
      </c>
      <c r="E507">
        <v>2</v>
      </c>
      <c r="F507"/>
      <c r="G507" t="s">
        <v>1099</v>
      </c>
      <c r="H507" t="s">
        <v>442</v>
      </c>
      <c r="I507" t="s">
        <v>443</v>
      </c>
      <c r="J507" t="s">
        <v>440</v>
      </c>
      <c r="K507" t="s">
        <v>441</v>
      </c>
      <c r="L507" s="3" t="s">
        <v>383</v>
      </c>
      <c r="M507" t="s">
        <v>380</v>
      </c>
      <c r="N507" t="s">
        <v>1342</v>
      </c>
      <c r="O507" t="s">
        <v>1354</v>
      </c>
      <c r="P507"/>
    </row>
    <row r="508" spans="2:16" x14ac:dyDescent="0.25">
      <c r="B508">
        <v>2</v>
      </c>
      <c r="C508">
        <v>3</v>
      </c>
      <c r="D508">
        <v>2</v>
      </c>
      <c r="E508">
        <v>2</v>
      </c>
      <c r="F508"/>
      <c r="G508" t="s">
        <v>1099</v>
      </c>
      <c r="H508" t="s">
        <v>442</v>
      </c>
      <c r="I508" t="s">
        <v>443</v>
      </c>
      <c r="J508" t="s">
        <v>455</v>
      </c>
      <c r="K508" t="s">
        <v>1095</v>
      </c>
      <c r="L508" s="3" t="s">
        <v>383</v>
      </c>
      <c r="M508" t="s">
        <v>380</v>
      </c>
      <c r="N508" t="s">
        <v>1342</v>
      </c>
      <c r="O508" t="s">
        <v>1354</v>
      </c>
      <c r="P508"/>
    </row>
    <row r="509" spans="2:16" x14ac:dyDescent="0.25">
      <c r="B509" s="212">
        <v>2</v>
      </c>
      <c r="C509" s="212">
        <v>3</v>
      </c>
      <c r="D509" s="212">
        <v>2</v>
      </c>
      <c r="E509" s="213">
        <v>18</v>
      </c>
      <c r="F509" s="171"/>
      <c r="G509" s="172" t="s">
        <v>1141</v>
      </c>
      <c r="H509" s="171"/>
      <c r="I509" s="171"/>
      <c r="J509" s="173"/>
      <c r="K509" s="171"/>
      <c r="L509" s="171"/>
      <c r="M509" s="171"/>
      <c r="N509" s="171"/>
      <c r="O509" s="171"/>
      <c r="P509" s="171"/>
    </row>
    <row r="510" spans="2:16" x14ac:dyDescent="0.25">
      <c r="B510" s="214">
        <v>2</v>
      </c>
      <c r="C510" s="214">
        <v>3</v>
      </c>
      <c r="D510" s="214">
        <v>2</v>
      </c>
      <c r="E510" s="215">
        <v>18</v>
      </c>
      <c r="F510" s="175"/>
      <c r="G510" s="176" t="s">
        <v>1141</v>
      </c>
      <c r="H510" s="175" t="s">
        <v>444</v>
      </c>
      <c r="I510" s="175" t="s">
        <v>445</v>
      </c>
      <c r="J510" s="177"/>
      <c r="K510" s="175"/>
      <c r="L510" s="175"/>
      <c r="M510" s="175"/>
      <c r="N510" s="175"/>
      <c r="O510" s="175"/>
      <c r="P510" s="175"/>
    </row>
    <row r="511" spans="2:16" x14ac:dyDescent="0.25">
      <c r="B511">
        <v>2</v>
      </c>
      <c r="C511">
        <v>3</v>
      </c>
      <c r="D511">
        <v>2</v>
      </c>
      <c r="E511">
        <v>18</v>
      </c>
      <c r="F511"/>
      <c r="G511" t="s">
        <v>1141</v>
      </c>
      <c r="H511" t="s">
        <v>444</v>
      </c>
      <c r="I511" t="s">
        <v>445</v>
      </c>
      <c r="J511" t="s">
        <v>1100</v>
      </c>
      <c r="K511" t="s">
        <v>1101</v>
      </c>
      <c r="L511" s="3" t="s">
        <v>383</v>
      </c>
      <c r="M511" t="s">
        <v>380</v>
      </c>
      <c r="N511" t="s">
        <v>1342</v>
      </c>
      <c r="O511" t="s">
        <v>1354</v>
      </c>
      <c r="P511"/>
    </row>
    <row r="512" spans="2:16" x14ac:dyDescent="0.25">
      <c r="B512">
        <v>2</v>
      </c>
      <c r="C512">
        <v>3</v>
      </c>
      <c r="D512">
        <v>2</v>
      </c>
      <c r="E512">
        <v>18</v>
      </c>
      <c r="F512"/>
      <c r="G512" t="s">
        <v>1141</v>
      </c>
      <c r="H512" t="s">
        <v>444</v>
      </c>
      <c r="I512" t="s">
        <v>445</v>
      </c>
      <c r="J512" t="s">
        <v>1230</v>
      </c>
      <c r="K512" t="s">
        <v>1599</v>
      </c>
      <c r="L512" s="3" t="s">
        <v>383</v>
      </c>
      <c r="M512" t="s">
        <v>380</v>
      </c>
      <c r="N512" t="s">
        <v>1342</v>
      </c>
      <c r="O512" t="s">
        <v>1354</v>
      </c>
      <c r="P512"/>
    </row>
    <row r="513" spans="2:16" x14ac:dyDescent="0.25">
      <c r="B513">
        <v>2</v>
      </c>
      <c r="C513">
        <v>3</v>
      </c>
      <c r="D513">
        <v>2</v>
      </c>
      <c r="E513">
        <v>18</v>
      </c>
      <c r="F513"/>
      <c r="G513" t="s">
        <v>1141</v>
      </c>
      <c r="H513" t="s">
        <v>444</v>
      </c>
      <c r="I513" t="s">
        <v>445</v>
      </c>
      <c r="J513" t="s">
        <v>1469</v>
      </c>
      <c r="K513" t="s">
        <v>1470</v>
      </c>
      <c r="L513" s="3" t="s">
        <v>383</v>
      </c>
      <c r="M513" t="s">
        <v>380</v>
      </c>
      <c r="N513" t="s">
        <v>1342</v>
      </c>
      <c r="O513" t="s">
        <v>1354</v>
      </c>
      <c r="P513"/>
    </row>
    <row r="514" spans="2:16" x14ac:dyDescent="0.25">
      <c r="B514">
        <v>2</v>
      </c>
      <c r="C514">
        <v>3</v>
      </c>
      <c r="D514">
        <v>2</v>
      </c>
      <c r="E514">
        <v>18</v>
      </c>
      <c r="F514"/>
      <c r="G514" t="s">
        <v>1141</v>
      </c>
      <c r="H514" t="s">
        <v>444</v>
      </c>
      <c r="I514" t="s">
        <v>445</v>
      </c>
      <c r="J514" t="s">
        <v>1471</v>
      </c>
      <c r="K514" t="s">
        <v>1472</v>
      </c>
      <c r="L514" s="3" t="s">
        <v>383</v>
      </c>
      <c r="M514" t="s">
        <v>380</v>
      </c>
      <c r="N514" t="s">
        <v>1342</v>
      </c>
      <c r="O514" t="s">
        <v>1354</v>
      </c>
      <c r="P514"/>
    </row>
    <row r="515" spans="2:16" x14ac:dyDescent="0.25">
      <c r="B515">
        <v>2</v>
      </c>
      <c r="C515">
        <v>3</v>
      </c>
      <c r="D515">
        <v>2</v>
      </c>
      <c r="E515">
        <v>18</v>
      </c>
      <c r="F515"/>
      <c r="G515" t="s">
        <v>1141</v>
      </c>
      <c r="H515" t="s">
        <v>444</v>
      </c>
      <c r="I515" t="s">
        <v>445</v>
      </c>
      <c r="J515" t="s">
        <v>1496</v>
      </c>
      <c r="K515" t="s">
        <v>1171</v>
      </c>
      <c r="L515" s="3" t="s">
        <v>383</v>
      </c>
      <c r="M515" t="s">
        <v>380</v>
      </c>
      <c r="N515" t="s">
        <v>1342</v>
      </c>
      <c r="O515" t="s">
        <v>1354</v>
      </c>
      <c r="P515"/>
    </row>
    <row r="516" spans="2:16" x14ac:dyDescent="0.25">
      <c r="B516">
        <v>2</v>
      </c>
      <c r="C516">
        <v>3</v>
      </c>
      <c r="D516">
        <v>2</v>
      </c>
      <c r="E516">
        <v>18</v>
      </c>
      <c r="F516"/>
      <c r="G516" t="s">
        <v>1141</v>
      </c>
      <c r="H516" t="s">
        <v>444</v>
      </c>
      <c r="I516" t="s">
        <v>445</v>
      </c>
      <c r="J516" t="s">
        <v>1497</v>
      </c>
      <c r="K516" t="s">
        <v>1172</v>
      </c>
      <c r="L516" s="3" t="s">
        <v>383</v>
      </c>
      <c r="M516" t="s">
        <v>380</v>
      </c>
      <c r="N516" t="s">
        <v>1342</v>
      </c>
      <c r="O516" t="s">
        <v>1354</v>
      </c>
      <c r="P516"/>
    </row>
    <row r="517" spans="2:16" x14ac:dyDescent="0.25">
      <c r="B517">
        <v>2</v>
      </c>
      <c r="C517">
        <v>3</v>
      </c>
      <c r="D517">
        <v>2</v>
      </c>
      <c r="E517">
        <v>18</v>
      </c>
      <c r="F517"/>
      <c r="G517" t="s">
        <v>1141</v>
      </c>
      <c r="H517" t="s">
        <v>444</v>
      </c>
      <c r="I517" t="s">
        <v>445</v>
      </c>
      <c r="J517" t="s">
        <v>1498</v>
      </c>
      <c r="K517" t="s">
        <v>1173</v>
      </c>
      <c r="L517" s="3" t="s">
        <v>383</v>
      </c>
      <c r="M517" t="s">
        <v>380</v>
      </c>
      <c r="N517" t="s">
        <v>1342</v>
      </c>
      <c r="O517" t="s">
        <v>1354</v>
      </c>
      <c r="P517"/>
    </row>
    <row r="518" spans="2:16" x14ac:dyDescent="0.25">
      <c r="B518">
        <v>2</v>
      </c>
      <c r="C518">
        <v>3</v>
      </c>
      <c r="D518">
        <v>2</v>
      </c>
      <c r="E518">
        <v>18</v>
      </c>
      <c r="F518"/>
      <c r="G518" t="s">
        <v>1141</v>
      </c>
      <c r="H518" t="s">
        <v>444</v>
      </c>
      <c r="I518" t="s">
        <v>445</v>
      </c>
      <c r="J518" t="s">
        <v>1499</v>
      </c>
      <c r="K518" t="s">
        <v>1174</v>
      </c>
      <c r="L518" s="3" t="s">
        <v>383</v>
      </c>
      <c r="M518" t="s">
        <v>380</v>
      </c>
      <c r="N518" t="s">
        <v>1342</v>
      </c>
      <c r="O518" t="s">
        <v>1354</v>
      </c>
      <c r="P518"/>
    </row>
    <row r="519" spans="2:16" x14ac:dyDescent="0.25">
      <c r="B519">
        <v>2</v>
      </c>
      <c r="C519">
        <v>3</v>
      </c>
      <c r="D519">
        <v>2</v>
      </c>
      <c r="E519">
        <v>18</v>
      </c>
      <c r="F519"/>
      <c r="G519" t="s">
        <v>1141</v>
      </c>
      <c r="H519" t="s">
        <v>444</v>
      </c>
      <c r="I519" t="s">
        <v>445</v>
      </c>
      <c r="J519" t="s">
        <v>1500</v>
      </c>
      <c r="K519" t="s">
        <v>1175</v>
      </c>
      <c r="L519" s="3" t="s">
        <v>383</v>
      </c>
      <c r="M519" t="s">
        <v>380</v>
      </c>
      <c r="N519" t="s">
        <v>1342</v>
      </c>
      <c r="O519" t="s">
        <v>1354</v>
      </c>
      <c r="P519"/>
    </row>
    <row r="520" spans="2:16" x14ac:dyDescent="0.25">
      <c r="B520">
        <v>2</v>
      </c>
      <c r="C520">
        <v>3</v>
      </c>
      <c r="D520">
        <v>2</v>
      </c>
      <c r="E520">
        <v>18</v>
      </c>
      <c r="F520"/>
      <c r="G520" t="s">
        <v>1141</v>
      </c>
      <c r="H520" t="s">
        <v>444</v>
      </c>
      <c r="I520" t="s">
        <v>445</v>
      </c>
      <c r="J520" t="s">
        <v>1501</v>
      </c>
      <c r="K520" t="s">
        <v>1176</v>
      </c>
      <c r="L520" s="3" t="s">
        <v>383</v>
      </c>
      <c r="M520" t="s">
        <v>380</v>
      </c>
      <c r="N520" t="s">
        <v>1342</v>
      </c>
      <c r="O520" t="s">
        <v>1354</v>
      </c>
      <c r="P520"/>
    </row>
    <row r="521" spans="2:16" x14ac:dyDescent="0.25">
      <c r="B521">
        <v>2</v>
      </c>
      <c r="C521">
        <v>3</v>
      </c>
      <c r="D521">
        <v>2</v>
      </c>
      <c r="E521">
        <v>18</v>
      </c>
      <c r="F521"/>
      <c r="G521" t="s">
        <v>1141</v>
      </c>
      <c r="H521" t="s">
        <v>444</v>
      </c>
      <c r="I521" t="s">
        <v>445</v>
      </c>
      <c r="J521" t="s">
        <v>440</v>
      </c>
      <c r="K521" t="s">
        <v>441</v>
      </c>
      <c r="L521" s="3" t="s">
        <v>383</v>
      </c>
      <c r="M521" t="s">
        <v>380</v>
      </c>
      <c r="N521" t="s">
        <v>1342</v>
      </c>
      <c r="O521" t="s">
        <v>1354</v>
      </c>
      <c r="P521"/>
    </row>
    <row r="522" spans="2:16" x14ac:dyDescent="0.25">
      <c r="B522">
        <v>2</v>
      </c>
      <c r="C522">
        <v>3</v>
      </c>
      <c r="D522">
        <v>2</v>
      </c>
      <c r="E522">
        <v>18</v>
      </c>
      <c r="F522"/>
      <c r="G522" t="s">
        <v>1141</v>
      </c>
      <c r="H522" t="s">
        <v>444</v>
      </c>
      <c r="I522" t="s">
        <v>445</v>
      </c>
      <c r="J522" t="s">
        <v>455</v>
      </c>
      <c r="K522" t="s">
        <v>1095</v>
      </c>
      <c r="L522" s="3" t="s">
        <v>383</v>
      </c>
      <c r="M522" t="s">
        <v>380</v>
      </c>
      <c r="N522" t="s">
        <v>1342</v>
      </c>
      <c r="O522" t="s">
        <v>1354</v>
      </c>
      <c r="P522"/>
    </row>
    <row r="523" spans="2:16" x14ac:dyDescent="0.25">
      <c r="B523" s="214">
        <v>2</v>
      </c>
      <c r="C523" s="214">
        <v>3</v>
      </c>
      <c r="D523" s="214">
        <v>2</v>
      </c>
      <c r="E523" s="215">
        <v>18</v>
      </c>
      <c r="F523" s="175"/>
      <c r="G523" s="176" t="s">
        <v>1141</v>
      </c>
      <c r="H523" s="175" t="s">
        <v>1183</v>
      </c>
      <c r="I523" s="175" t="s">
        <v>1184</v>
      </c>
      <c r="J523" s="177"/>
      <c r="K523" s="175"/>
      <c r="L523" s="175"/>
      <c r="M523" s="175"/>
      <c r="N523" s="175"/>
      <c r="O523" s="175"/>
      <c r="P523" s="175"/>
    </row>
    <row r="524" spans="2:16" x14ac:dyDescent="0.25">
      <c r="B524">
        <v>2</v>
      </c>
      <c r="C524">
        <v>3</v>
      </c>
      <c r="D524">
        <v>2</v>
      </c>
      <c r="E524">
        <v>18</v>
      </c>
      <c r="F524"/>
      <c r="G524" t="s">
        <v>1141</v>
      </c>
      <c r="H524" t="s">
        <v>1183</v>
      </c>
      <c r="I524" t="s">
        <v>1184</v>
      </c>
      <c r="J524" t="s">
        <v>1469</v>
      </c>
      <c r="K524" t="s">
        <v>1470</v>
      </c>
      <c r="L524" s="3" t="s">
        <v>383</v>
      </c>
      <c r="M524" t="s">
        <v>379</v>
      </c>
      <c r="N524" t="s">
        <v>1355</v>
      </c>
      <c r="O524"/>
      <c r="P524"/>
    </row>
    <row r="525" spans="2:16" x14ac:dyDescent="0.25">
      <c r="B525">
        <v>2</v>
      </c>
      <c r="C525">
        <v>3</v>
      </c>
      <c r="D525">
        <v>2</v>
      </c>
      <c r="E525">
        <v>18</v>
      </c>
      <c r="F525"/>
      <c r="G525" t="s">
        <v>1141</v>
      </c>
      <c r="H525" t="s">
        <v>1183</v>
      </c>
      <c r="I525" t="s">
        <v>1184</v>
      </c>
      <c r="J525" t="s">
        <v>1471</v>
      </c>
      <c r="K525" t="s">
        <v>1472</v>
      </c>
      <c r="L525" s="3" t="s">
        <v>383</v>
      </c>
      <c r="M525" t="s">
        <v>379</v>
      </c>
      <c r="N525" t="s">
        <v>1355</v>
      </c>
      <c r="O525"/>
      <c r="P525"/>
    </row>
    <row r="526" spans="2:16" x14ac:dyDescent="0.25">
      <c r="B526">
        <v>2</v>
      </c>
      <c r="C526">
        <v>3</v>
      </c>
      <c r="D526">
        <v>2</v>
      </c>
      <c r="E526">
        <v>18</v>
      </c>
      <c r="F526"/>
      <c r="G526" t="s">
        <v>1141</v>
      </c>
      <c r="H526" t="s">
        <v>1183</v>
      </c>
      <c r="I526" t="s">
        <v>1184</v>
      </c>
      <c r="J526" t="s">
        <v>1185</v>
      </c>
      <c r="K526" t="s">
        <v>1607</v>
      </c>
      <c r="L526" s="3" t="s">
        <v>383</v>
      </c>
      <c r="M526" t="s">
        <v>379</v>
      </c>
      <c r="N526" t="s">
        <v>1355</v>
      </c>
      <c r="O526"/>
      <c r="P526"/>
    </row>
    <row r="527" spans="2:16" x14ac:dyDescent="0.25">
      <c r="B527" s="214">
        <v>2</v>
      </c>
      <c r="C527" s="214">
        <v>3</v>
      </c>
      <c r="D527" s="214">
        <v>2</v>
      </c>
      <c r="E527" s="215">
        <v>18</v>
      </c>
      <c r="F527" s="175"/>
      <c r="G527" s="176" t="s">
        <v>1141</v>
      </c>
      <c r="H527" s="175" t="s">
        <v>1189</v>
      </c>
      <c r="I527" s="175" t="s">
        <v>1190</v>
      </c>
      <c r="J527" s="177"/>
      <c r="K527" s="175"/>
      <c r="L527" s="175"/>
      <c r="M527" s="175"/>
      <c r="N527" s="175"/>
      <c r="O527" s="175"/>
      <c r="P527" s="175"/>
    </row>
    <row r="528" spans="2:16" x14ac:dyDescent="0.25">
      <c r="B528">
        <v>2</v>
      </c>
      <c r="C528">
        <v>3</v>
      </c>
      <c r="D528">
        <v>2</v>
      </c>
      <c r="E528">
        <v>18</v>
      </c>
      <c r="F528"/>
      <c r="G528" t="s">
        <v>1141</v>
      </c>
      <c r="H528" t="s">
        <v>1189</v>
      </c>
      <c r="I528" t="s">
        <v>1190</v>
      </c>
      <c r="J528" t="s">
        <v>440</v>
      </c>
      <c r="K528" t="s">
        <v>441</v>
      </c>
      <c r="L528" s="3" t="s">
        <v>383</v>
      </c>
      <c r="M528" t="s">
        <v>379</v>
      </c>
      <c r="N528" t="s">
        <v>1345</v>
      </c>
      <c r="O528"/>
      <c r="P528"/>
    </row>
    <row r="529" spans="2:16" x14ac:dyDescent="0.25">
      <c r="B529" s="210">
        <v>2</v>
      </c>
      <c r="C529" s="210">
        <v>3</v>
      </c>
      <c r="D529" s="210">
        <v>3</v>
      </c>
      <c r="E529" s="211"/>
      <c r="F529" s="167"/>
      <c r="G529" s="168"/>
      <c r="H529" s="167"/>
      <c r="I529" s="167"/>
      <c r="J529" s="169"/>
      <c r="K529" s="167" t="s">
        <v>1196</v>
      </c>
      <c r="L529" s="167"/>
      <c r="M529" s="167"/>
      <c r="N529" s="167"/>
      <c r="O529" s="167"/>
      <c r="P529" s="167"/>
    </row>
    <row r="530" spans="2:16" x14ac:dyDescent="0.25">
      <c r="B530" s="212">
        <v>2</v>
      </c>
      <c r="C530" s="212">
        <v>3</v>
      </c>
      <c r="D530" s="212">
        <v>3</v>
      </c>
      <c r="E530" s="213">
        <v>2</v>
      </c>
      <c r="F530" s="171"/>
      <c r="G530" s="172" t="s">
        <v>1099</v>
      </c>
      <c r="H530" s="171"/>
      <c r="I530" s="171"/>
      <c r="J530" s="173"/>
      <c r="K530" s="171"/>
      <c r="L530" s="171"/>
      <c r="M530" s="171"/>
      <c r="N530" s="171"/>
      <c r="O530" s="171"/>
      <c r="P530" s="171"/>
    </row>
    <row r="531" spans="2:16" x14ac:dyDescent="0.25">
      <c r="B531" s="214">
        <v>2</v>
      </c>
      <c r="C531" s="214">
        <v>3</v>
      </c>
      <c r="D531" s="214">
        <v>3</v>
      </c>
      <c r="E531" s="215">
        <v>2</v>
      </c>
      <c r="F531" s="175"/>
      <c r="G531" s="176" t="s">
        <v>1099</v>
      </c>
      <c r="H531" s="175" t="s">
        <v>442</v>
      </c>
      <c r="I531" s="175" t="s">
        <v>443</v>
      </c>
      <c r="J531" s="177"/>
      <c r="K531" s="175"/>
      <c r="L531" s="175"/>
      <c r="M531" s="175"/>
      <c r="N531" s="175"/>
      <c r="O531" s="175"/>
      <c r="P531" s="175"/>
    </row>
    <row r="532" spans="2:16" x14ac:dyDescent="0.25">
      <c r="B532">
        <v>2</v>
      </c>
      <c r="C532">
        <v>3</v>
      </c>
      <c r="D532">
        <v>3</v>
      </c>
      <c r="E532">
        <v>2</v>
      </c>
      <c r="F532"/>
      <c r="G532" t="s">
        <v>1099</v>
      </c>
      <c r="H532" t="s">
        <v>442</v>
      </c>
      <c r="I532" t="s">
        <v>443</v>
      </c>
      <c r="J532" t="s">
        <v>1100</v>
      </c>
      <c r="K532" t="s">
        <v>1101</v>
      </c>
      <c r="L532" s="3" t="s">
        <v>383</v>
      </c>
      <c r="M532" t="s">
        <v>377</v>
      </c>
      <c r="N532" t="s">
        <v>378</v>
      </c>
      <c r="O532"/>
      <c r="P532"/>
    </row>
    <row r="533" spans="2:16" x14ac:dyDescent="0.25">
      <c r="B533">
        <v>2</v>
      </c>
      <c r="C533">
        <v>3</v>
      </c>
      <c r="D533">
        <v>3</v>
      </c>
      <c r="E533">
        <v>2</v>
      </c>
      <c r="F533"/>
      <c r="G533" t="s">
        <v>1099</v>
      </c>
      <c r="H533" t="s">
        <v>442</v>
      </c>
      <c r="I533" t="s">
        <v>443</v>
      </c>
      <c r="J533" t="s">
        <v>1469</v>
      </c>
      <c r="K533" t="s">
        <v>1470</v>
      </c>
      <c r="L533" s="3" t="s">
        <v>383</v>
      </c>
      <c r="M533" t="s">
        <v>377</v>
      </c>
      <c r="N533" t="s">
        <v>378</v>
      </c>
      <c r="O533"/>
      <c r="P533"/>
    </row>
    <row r="534" spans="2:16" x14ac:dyDescent="0.25">
      <c r="B534">
        <v>2</v>
      </c>
      <c r="C534">
        <v>3</v>
      </c>
      <c r="D534">
        <v>3</v>
      </c>
      <c r="E534">
        <v>2</v>
      </c>
      <c r="F534"/>
      <c r="G534" t="s">
        <v>1099</v>
      </c>
      <c r="H534" t="s">
        <v>442</v>
      </c>
      <c r="I534" t="s">
        <v>443</v>
      </c>
      <c r="J534" t="s">
        <v>1471</v>
      </c>
      <c r="K534" t="s">
        <v>1472</v>
      </c>
      <c r="L534" s="3" t="s">
        <v>383</v>
      </c>
      <c r="M534" t="s">
        <v>377</v>
      </c>
      <c r="N534" t="s">
        <v>378</v>
      </c>
      <c r="O534"/>
      <c r="P534"/>
    </row>
    <row r="535" spans="2:16" x14ac:dyDescent="0.25">
      <c r="B535">
        <v>2</v>
      </c>
      <c r="C535">
        <v>3</v>
      </c>
      <c r="D535">
        <v>3</v>
      </c>
      <c r="E535">
        <v>2</v>
      </c>
      <c r="F535"/>
      <c r="G535" t="s">
        <v>1099</v>
      </c>
      <c r="H535" t="s">
        <v>442</v>
      </c>
      <c r="I535" t="s">
        <v>443</v>
      </c>
      <c r="J535" t="s">
        <v>440</v>
      </c>
      <c r="K535" t="s">
        <v>441</v>
      </c>
      <c r="L535" s="3" t="s">
        <v>383</v>
      </c>
      <c r="M535" t="s">
        <v>377</v>
      </c>
      <c r="N535" t="s">
        <v>378</v>
      </c>
      <c r="O535"/>
      <c r="P535"/>
    </row>
    <row r="536" spans="2:16" x14ac:dyDescent="0.25">
      <c r="B536">
        <v>2</v>
      </c>
      <c r="C536">
        <v>3</v>
      </c>
      <c r="D536">
        <v>3</v>
      </c>
      <c r="E536">
        <v>2</v>
      </c>
      <c r="F536"/>
      <c r="G536" t="s">
        <v>1099</v>
      </c>
      <c r="H536" t="s">
        <v>442</v>
      </c>
      <c r="I536" t="s">
        <v>443</v>
      </c>
      <c r="J536" t="s">
        <v>455</v>
      </c>
      <c r="K536" t="s">
        <v>1095</v>
      </c>
      <c r="L536" s="3" t="s">
        <v>383</v>
      </c>
      <c r="M536" t="s">
        <v>377</v>
      </c>
      <c r="N536" t="s">
        <v>378</v>
      </c>
      <c r="O536"/>
      <c r="P536"/>
    </row>
    <row r="537" spans="2:16" x14ac:dyDescent="0.25">
      <c r="B537" s="212">
        <v>2</v>
      </c>
      <c r="C537" s="212">
        <v>3</v>
      </c>
      <c r="D537" s="212">
        <v>3</v>
      </c>
      <c r="E537" s="213">
        <v>19</v>
      </c>
      <c r="F537" s="171"/>
      <c r="G537" s="172" t="s">
        <v>1197</v>
      </c>
      <c r="H537" s="171"/>
      <c r="I537" s="171"/>
      <c r="J537" s="173"/>
      <c r="K537" s="171"/>
      <c r="L537" s="171"/>
      <c r="M537" s="171"/>
      <c r="N537" s="171"/>
      <c r="O537" s="171"/>
      <c r="P537" s="171"/>
    </row>
    <row r="538" spans="2:16" x14ac:dyDescent="0.25">
      <c r="B538" s="214">
        <v>2</v>
      </c>
      <c r="C538" s="214">
        <v>3</v>
      </c>
      <c r="D538" s="214">
        <v>3</v>
      </c>
      <c r="E538" s="215">
        <v>19</v>
      </c>
      <c r="F538" s="175"/>
      <c r="G538" s="176" t="s">
        <v>1197</v>
      </c>
      <c r="H538" s="175" t="s">
        <v>446</v>
      </c>
      <c r="I538" s="175" t="s">
        <v>447</v>
      </c>
      <c r="J538" s="177"/>
      <c r="K538" s="175"/>
      <c r="L538" s="175"/>
      <c r="M538" s="175"/>
      <c r="N538" s="175"/>
      <c r="O538" s="175"/>
      <c r="P538" s="175"/>
    </row>
    <row r="539" spans="2:16" x14ac:dyDescent="0.25">
      <c r="B539">
        <v>2</v>
      </c>
      <c r="C539">
        <v>3</v>
      </c>
      <c r="D539">
        <v>3</v>
      </c>
      <c r="E539">
        <v>19</v>
      </c>
      <c r="F539"/>
      <c r="G539" t="s">
        <v>1197</v>
      </c>
      <c r="H539" t="s">
        <v>446</v>
      </c>
      <c r="I539" t="s">
        <v>447</v>
      </c>
      <c r="J539" t="s">
        <v>1469</v>
      </c>
      <c r="K539" t="s">
        <v>1470</v>
      </c>
      <c r="L539" s="3" t="s">
        <v>383</v>
      </c>
      <c r="M539" t="s">
        <v>380</v>
      </c>
      <c r="N539" t="s">
        <v>1342</v>
      </c>
      <c r="O539" t="s">
        <v>1354</v>
      </c>
      <c r="P539"/>
    </row>
    <row r="540" spans="2:16" x14ac:dyDescent="0.25">
      <c r="B540">
        <v>2</v>
      </c>
      <c r="C540">
        <v>3</v>
      </c>
      <c r="D540">
        <v>3</v>
      </c>
      <c r="E540">
        <v>19</v>
      </c>
      <c r="F540"/>
      <c r="G540" t="s">
        <v>1197</v>
      </c>
      <c r="H540" t="s">
        <v>446</v>
      </c>
      <c r="I540" t="s">
        <v>447</v>
      </c>
      <c r="J540" t="s">
        <v>440</v>
      </c>
      <c r="K540" t="s">
        <v>441</v>
      </c>
      <c r="L540" s="3" t="s">
        <v>383</v>
      </c>
      <c r="M540" t="s">
        <v>380</v>
      </c>
      <c r="N540" t="s">
        <v>1342</v>
      </c>
      <c r="O540" t="s">
        <v>1354</v>
      </c>
      <c r="P540"/>
    </row>
    <row r="541" spans="2:16" x14ac:dyDescent="0.25">
      <c r="B541">
        <v>2</v>
      </c>
      <c r="C541">
        <v>3</v>
      </c>
      <c r="D541">
        <v>3</v>
      </c>
      <c r="E541">
        <v>19</v>
      </c>
      <c r="F541"/>
      <c r="G541" t="s">
        <v>1197</v>
      </c>
      <c r="H541" t="s">
        <v>446</v>
      </c>
      <c r="I541" t="s">
        <v>447</v>
      </c>
      <c r="J541" t="s">
        <v>455</v>
      </c>
      <c r="K541" t="s">
        <v>1095</v>
      </c>
      <c r="L541" s="3" t="s">
        <v>383</v>
      </c>
      <c r="M541" t="s">
        <v>380</v>
      </c>
      <c r="N541" t="s">
        <v>1342</v>
      </c>
      <c r="O541" t="s">
        <v>1354</v>
      </c>
      <c r="P541"/>
    </row>
    <row r="542" spans="2:16" x14ac:dyDescent="0.25">
      <c r="B542" s="212">
        <v>2</v>
      </c>
      <c r="C542" s="212">
        <v>3</v>
      </c>
      <c r="D542" s="212">
        <v>3</v>
      </c>
      <c r="E542" s="213">
        <v>20</v>
      </c>
      <c r="F542" s="171"/>
      <c r="G542" s="172" t="s">
        <v>1137</v>
      </c>
      <c r="H542" s="171"/>
      <c r="I542" s="171"/>
      <c r="J542" s="173"/>
      <c r="K542" s="171"/>
      <c r="L542" s="171"/>
      <c r="M542" s="171"/>
      <c r="N542" s="171"/>
      <c r="O542" s="171"/>
      <c r="P542" s="171"/>
    </row>
    <row r="543" spans="2:16" x14ac:dyDescent="0.25">
      <c r="B543" s="214">
        <v>2</v>
      </c>
      <c r="C543" s="214">
        <v>3</v>
      </c>
      <c r="D543" s="214">
        <v>3</v>
      </c>
      <c r="E543" s="215">
        <v>20</v>
      </c>
      <c r="F543" s="175"/>
      <c r="G543" s="176" t="s">
        <v>1137</v>
      </c>
      <c r="H543" s="175" t="s">
        <v>1222</v>
      </c>
      <c r="I543" s="175" t="s">
        <v>1223</v>
      </c>
      <c r="J543" s="177"/>
      <c r="K543" s="175"/>
      <c r="L543" s="175"/>
      <c r="M543" s="175"/>
      <c r="N543" s="175"/>
      <c r="O543" s="175"/>
      <c r="P543" s="175"/>
    </row>
    <row r="544" spans="2:16" x14ac:dyDescent="0.25">
      <c r="B544">
        <v>2</v>
      </c>
      <c r="C544">
        <v>3</v>
      </c>
      <c r="D544">
        <v>3</v>
      </c>
      <c r="E544">
        <v>20</v>
      </c>
      <c r="F544"/>
      <c r="G544" t="s">
        <v>1137</v>
      </c>
      <c r="H544" t="s">
        <v>1222</v>
      </c>
      <c r="I544" t="s">
        <v>1223</v>
      </c>
      <c r="J544" t="s">
        <v>1136</v>
      </c>
      <c r="K544" t="s">
        <v>1350</v>
      </c>
      <c r="L544" s="3" t="s">
        <v>383</v>
      </c>
      <c r="M544" t="s">
        <v>380</v>
      </c>
      <c r="N544" t="s">
        <v>1342</v>
      </c>
      <c r="O544" t="s">
        <v>1354</v>
      </c>
      <c r="P544"/>
    </row>
    <row r="545" spans="2:16" x14ac:dyDescent="0.25">
      <c r="B545" s="210">
        <v>2</v>
      </c>
      <c r="C545" s="210">
        <v>3</v>
      </c>
      <c r="D545" s="210">
        <v>4</v>
      </c>
      <c r="E545" s="211"/>
      <c r="F545" s="167"/>
      <c r="G545" s="168"/>
      <c r="H545" s="167"/>
      <c r="I545" s="167"/>
      <c r="J545" s="169"/>
      <c r="K545" s="167" t="s">
        <v>1224</v>
      </c>
      <c r="L545" s="167"/>
      <c r="M545" s="167"/>
      <c r="N545" s="167"/>
      <c r="O545" s="167"/>
      <c r="P545" s="167"/>
    </row>
    <row r="546" spans="2:16" x14ac:dyDescent="0.25">
      <c r="B546" s="212">
        <v>2</v>
      </c>
      <c r="C546" s="212">
        <v>3</v>
      </c>
      <c r="D546" s="212">
        <v>4</v>
      </c>
      <c r="E546" s="213">
        <v>2</v>
      </c>
      <c r="F546" s="171"/>
      <c r="G546" s="172" t="s">
        <v>1099</v>
      </c>
      <c r="H546" s="171"/>
      <c r="I546" s="171"/>
      <c r="J546" s="173"/>
      <c r="K546" s="171"/>
      <c r="L546" s="171"/>
      <c r="M546" s="171"/>
      <c r="N546" s="171"/>
      <c r="O546" s="171"/>
      <c r="P546" s="171"/>
    </row>
    <row r="547" spans="2:16" x14ac:dyDescent="0.25">
      <c r="B547" s="214">
        <v>2</v>
      </c>
      <c r="C547" s="214">
        <v>3</v>
      </c>
      <c r="D547" s="214">
        <v>4</v>
      </c>
      <c r="E547" s="215">
        <v>2</v>
      </c>
      <c r="F547" s="175"/>
      <c r="G547" s="176" t="s">
        <v>1099</v>
      </c>
      <c r="H547" s="175" t="s">
        <v>442</v>
      </c>
      <c r="I547" s="175" t="s">
        <v>443</v>
      </c>
      <c r="J547" s="177"/>
      <c r="K547" s="175"/>
      <c r="L547" s="175"/>
      <c r="M547" s="175"/>
      <c r="N547" s="175"/>
      <c r="O547" s="175"/>
      <c r="P547" s="175"/>
    </row>
    <row r="548" spans="2:16" x14ac:dyDescent="0.25">
      <c r="B548">
        <v>2</v>
      </c>
      <c r="C548">
        <v>3</v>
      </c>
      <c r="D548">
        <v>4</v>
      </c>
      <c r="E548">
        <v>2</v>
      </c>
      <c r="F548"/>
      <c r="G548" t="s">
        <v>1099</v>
      </c>
      <c r="H548" t="s">
        <v>442</v>
      </c>
      <c r="I548" t="s">
        <v>443</v>
      </c>
      <c r="J548" t="s">
        <v>1100</v>
      </c>
      <c r="K548" t="s">
        <v>1101</v>
      </c>
      <c r="L548" s="3" t="s">
        <v>383</v>
      </c>
      <c r="M548" t="s">
        <v>377</v>
      </c>
      <c r="N548" t="s">
        <v>378</v>
      </c>
      <c r="O548"/>
      <c r="P548"/>
    </row>
    <row r="549" spans="2:16" x14ac:dyDescent="0.25">
      <c r="B549">
        <v>2</v>
      </c>
      <c r="C549">
        <v>3</v>
      </c>
      <c r="D549">
        <v>4</v>
      </c>
      <c r="E549">
        <v>2</v>
      </c>
      <c r="F549"/>
      <c r="G549" t="s">
        <v>1099</v>
      </c>
      <c r="H549" t="s">
        <v>442</v>
      </c>
      <c r="I549" t="s">
        <v>443</v>
      </c>
      <c r="J549" t="s">
        <v>1611</v>
      </c>
      <c r="K549" t="s">
        <v>1612</v>
      </c>
      <c r="L549" s="3" t="s">
        <v>383</v>
      </c>
      <c r="M549" t="s">
        <v>379</v>
      </c>
      <c r="N549" t="s">
        <v>1347</v>
      </c>
      <c r="O549"/>
      <c r="P549"/>
    </row>
    <row r="550" spans="2:16" x14ac:dyDescent="0.25">
      <c r="B550">
        <v>2</v>
      </c>
      <c r="C550">
        <v>3</v>
      </c>
      <c r="D550">
        <v>4</v>
      </c>
      <c r="E550">
        <v>2</v>
      </c>
      <c r="F550"/>
      <c r="G550" t="s">
        <v>1099</v>
      </c>
      <c r="H550" t="s">
        <v>442</v>
      </c>
      <c r="I550" t="s">
        <v>443</v>
      </c>
      <c r="J550" t="s">
        <v>1509</v>
      </c>
      <c r="K550" t="s">
        <v>1229</v>
      </c>
      <c r="L550" s="3" t="s">
        <v>383</v>
      </c>
      <c r="M550" t="s">
        <v>377</v>
      </c>
      <c r="N550" t="s">
        <v>378</v>
      </c>
      <c r="O550"/>
      <c r="P550"/>
    </row>
    <row r="551" spans="2:16" x14ac:dyDescent="0.25">
      <c r="B551">
        <v>2</v>
      </c>
      <c r="C551">
        <v>3</v>
      </c>
      <c r="D551">
        <v>4</v>
      </c>
      <c r="E551">
        <v>2</v>
      </c>
      <c r="F551"/>
      <c r="G551" t="s">
        <v>1099</v>
      </c>
      <c r="H551" t="s">
        <v>442</v>
      </c>
      <c r="I551" t="s">
        <v>443</v>
      </c>
      <c r="J551" t="s">
        <v>1162</v>
      </c>
      <c r="K551" t="s">
        <v>1225</v>
      </c>
      <c r="L551" s="3" t="s">
        <v>383</v>
      </c>
      <c r="M551" t="s">
        <v>377</v>
      </c>
      <c r="N551" t="s">
        <v>378</v>
      </c>
      <c r="O551"/>
      <c r="P551"/>
    </row>
    <row r="552" spans="2:16" x14ac:dyDescent="0.25">
      <c r="B552">
        <v>2</v>
      </c>
      <c r="C552">
        <v>3</v>
      </c>
      <c r="D552">
        <v>4</v>
      </c>
      <c r="E552">
        <v>2</v>
      </c>
      <c r="F552"/>
      <c r="G552" t="s">
        <v>1099</v>
      </c>
      <c r="H552" t="s">
        <v>442</v>
      </c>
      <c r="I552" t="s">
        <v>443</v>
      </c>
      <c r="J552" t="s">
        <v>1510</v>
      </c>
      <c r="K552" t="s">
        <v>1226</v>
      </c>
      <c r="L552" s="3" t="s">
        <v>383</v>
      </c>
      <c r="M552" t="s">
        <v>377</v>
      </c>
      <c r="N552" t="s">
        <v>378</v>
      </c>
      <c r="O552"/>
      <c r="P552"/>
    </row>
    <row r="553" spans="2:16" x14ac:dyDescent="0.25">
      <c r="B553">
        <v>2</v>
      </c>
      <c r="C553">
        <v>3</v>
      </c>
      <c r="D553">
        <v>4</v>
      </c>
      <c r="E553">
        <v>2</v>
      </c>
      <c r="F553"/>
      <c r="G553" t="s">
        <v>1099</v>
      </c>
      <c r="H553" t="s">
        <v>442</v>
      </c>
      <c r="I553" t="s">
        <v>443</v>
      </c>
      <c r="J553" t="s">
        <v>1511</v>
      </c>
      <c r="K553" t="s">
        <v>1227</v>
      </c>
      <c r="L553" s="3" t="s">
        <v>383</v>
      </c>
      <c r="M553" t="s">
        <v>377</v>
      </c>
      <c r="N553" t="s">
        <v>378</v>
      </c>
      <c r="O553"/>
      <c r="P553"/>
    </row>
    <row r="554" spans="2:16" x14ac:dyDescent="0.25">
      <c r="B554">
        <v>2</v>
      </c>
      <c r="C554">
        <v>3</v>
      </c>
      <c r="D554">
        <v>4</v>
      </c>
      <c r="E554">
        <v>2</v>
      </c>
      <c r="F554"/>
      <c r="G554" t="s">
        <v>1099</v>
      </c>
      <c r="H554" t="s">
        <v>442</v>
      </c>
      <c r="I554" t="s">
        <v>443</v>
      </c>
      <c r="J554" t="s">
        <v>1512</v>
      </c>
      <c r="K554" t="s">
        <v>1228</v>
      </c>
      <c r="L554" s="3" t="s">
        <v>383</v>
      </c>
      <c r="M554" t="s">
        <v>377</v>
      </c>
      <c r="N554" t="s">
        <v>378</v>
      </c>
      <c r="O554"/>
      <c r="P554"/>
    </row>
    <row r="555" spans="2:16" x14ac:dyDescent="0.25">
      <c r="B555">
        <v>2</v>
      </c>
      <c r="C555">
        <v>3</v>
      </c>
      <c r="D555">
        <v>4</v>
      </c>
      <c r="E555">
        <v>2</v>
      </c>
      <c r="F555"/>
      <c r="G555" t="s">
        <v>1099</v>
      </c>
      <c r="H555" t="s">
        <v>442</v>
      </c>
      <c r="I555" t="s">
        <v>443</v>
      </c>
      <c r="J555" t="s">
        <v>1613</v>
      </c>
      <c r="K555" t="s">
        <v>1614</v>
      </c>
      <c r="L555" s="3" t="s">
        <v>383</v>
      </c>
      <c r="M555" t="s">
        <v>379</v>
      </c>
      <c r="N555" t="s">
        <v>1345</v>
      </c>
      <c r="O555"/>
      <c r="P555"/>
    </row>
    <row r="556" spans="2:16" x14ac:dyDescent="0.25">
      <c r="B556">
        <v>2</v>
      </c>
      <c r="C556">
        <v>3</v>
      </c>
      <c r="D556">
        <v>4</v>
      </c>
      <c r="E556">
        <v>2</v>
      </c>
      <c r="F556"/>
      <c r="G556" t="s">
        <v>1099</v>
      </c>
      <c r="H556" t="s">
        <v>442</v>
      </c>
      <c r="I556" t="s">
        <v>443</v>
      </c>
      <c r="J556" t="s">
        <v>1615</v>
      </c>
      <c r="K556" t="s">
        <v>1616</v>
      </c>
      <c r="L556" s="3" t="s">
        <v>383</v>
      </c>
      <c r="M556" t="s">
        <v>379</v>
      </c>
      <c r="N556" t="s">
        <v>1345</v>
      </c>
      <c r="O556"/>
      <c r="P556"/>
    </row>
    <row r="557" spans="2:16" x14ac:dyDescent="0.25">
      <c r="B557">
        <v>2</v>
      </c>
      <c r="C557">
        <v>3</v>
      </c>
      <c r="D557">
        <v>4</v>
      </c>
      <c r="E557">
        <v>2</v>
      </c>
      <c r="F557"/>
      <c r="G557" t="s">
        <v>1099</v>
      </c>
      <c r="H557" t="s">
        <v>442</v>
      </c>
      <c r="I557" t="s">
        <v>443</v>
      </c>
      <c r="J557" t="s">
        <v>1617</v>
      </c>
      <c r="K557" t="s">
        <v>1618</v>
      </c>
      <c r="L557" s="3" t="s">
        <v>383</v>
      </c>
      <c r="M557" t="s">
        <v>379</v>
      </c>
      <c r="N557" t="s">
        <v>1345</v>
      </c>
      <c r="O557"/>
      <c r="P557"/>
    </row>
    <row r="558" spans="2:16" x14ac:dyDescent="0.25">
      <c r="B558">
        <v>2</v>
      </c>
      <c r="C558">
        <v>3</v>
      </c>
      <c r="D558">
        <v>4</v>
      </c>
      <c r="E558">
        <v>2</v>
      </c>
      <c r="F558"/>
      <c r="G558" t="s">
        <v>1099</v>
      </c>
      <c r="H558" t="s">
        <v>442</v>
      </c>
      <c r="I558" t="s">
        <v>443</v>
      </c>
      <c r="J558" t="s">
        <v>1619</v>
      </c>
      <c r="K558" t="s">
        <v>1620</v>
      </c>
      <c r="L558" s="3" t="s">
        <v>383</v>
      </c>
      <c r="M558" t="s">
        <v>379</v>
      </c>
      <c r="N558" t="s">
        <v>1345</v>
      </c>
      <c r="O558"/>
      <c r="P558"/>
    </row>
    <row r="559" spans="2:16" x14ac:dyDescent="0.25">
      <c r="B559">
        <v>2</v>
      </c>
      <c r="C559">
        <v>3</v>
      </c>
      <c r="D559">
        <v>4</v>
      </c>
      <c r="E559">
        <v>2</v>
      </c>
      <c r="F559"/>
      <c r="G559" t="s">
        <v>1099</v>
      </c>
      <c r="H559" t="s">
        <v>442</v>
      </c>
      <c r="I559" t="s">
        <v>443</v>
      </c>
      <c r="J559" t="s">
        <v>1469</v>
      </c>
      <c r="K559" t="s">
        <v>1470</v>
      </c>
      <c r="L559" s="3" t="s">
        <v>383</v>
      </c>
      <c r="M559" t="s">
        <v>377</v>
      </c>
      <c r="N559" t="s">
        <v>378</v>
      </c>
      <c r="O559"/>
      <c r="P559"/>
    </row>
    <row r="560" spans="2:16" x14ac:dyDescent="0.25">
      <c r="B560">
        <v>2</v>
      </c>
      <c r="C560">
        <v>3</v>
      </c>
      <c r="D560">
        <v>4</v>
      </c>
      <c r="E560">
        <v>2</v>
      </c>
      <c r="F560"/>
      <c r="G560" t="s">
        <v>1099</v>
      </c>
      <c r="H560" t="s">
        <v>442</v>
      </c>
      <c r="I560" t="s">
        <v>443</v>
      </c>
      <c r="J560" t="s">
        <v>1471</v>
      </c>
      <c r="K560" t="s">
        <v>1472</v>
      </c>
      <c r="L560" s="3" t="s">
        <v>383</v>
      </c>
      <c r="M560" t="s">
        <v>377</v>
      </c>
      <c r="N560" t="s">
        <v>378</v>
      </c>
      <c r="O560"/>
      <c r="P560"/>
    </row>
    <row r="561" spans="2:16" x14ac:dyDescent="0.25">
      <c r="B561">
        <v>2</v>
      </c>
      <c r="C561">
        <v>3</v>
      </c>
      <c r="D561">
        <v>4</v>
      </c>
      <c r="E561">
        <v>2</v>
      </c>
      <c r="F561"/>
      <c r="G561" t="s">
        <v>1099</v>
      </c>
      <c r="H561" t="s">
        <v>442</v>
      </c>
      <c r="I561" t="s">
        <v>443</v>
      </c>
      <c r="J561" t="s">
        <v>440</v>
      </c>
      <c r="K561" t="s">
        <v>441</v>
      </c>
      <c r="L561" s="3" t="s">
        <v>383</v>
      </c>
      <c r="M561" t="s">
        <v>377</v>
      </c>
      <c r="N561" t="s">
        <v>378</v>
      </c>
      <c r="O561"/>
      <c r="P561"/>
    </row>
    <row r="562" spans="2:16" x14ac:dyDescent="0.25">
      <c r="B562">
        <v>2</v>
      </c>
      <c r="C562">
        <v>3</v>
      </c>
      <c r="D562">
        <v>4</v>
      </c>
      <c r="E562">
        <v>2</v>
      </c>
      <c r="F562"/>
      <c r="G562" t="s">
        <v>1099</v>
      </c>
      <c r="H562" t="s">
        <v>442</v>
      </c>
      <c r="I562" t="s">
        <v>443</v>
      </c>
      <c r="J562" t="s">
        <v>455</v>
      </c>
      <c r="K562" t="s">
        <v>1095</v>
      </c>
      <c r="L562" s="3" t="s">
        <v>383</v>
      </c>
      <c r="M562" t="s">
        <v>377</v>
      </c>
      <c r="N562" t="s">
        <v>378</v>
      </c>
      <c r="O562"/>
      <c r="P562"/>
    </row>
    <row r="563" spans="2:16" x14ac:dyDescent="0.25">
      <c r="B563">
        <v>2</v>
      </c>
      <c r="C563">
        <v>3</v>
      </c>
      <c r="D563">
        <v>4</v>
      </c>
      <c r="E563">
        <v>2</v>
      </c>
      <c r="F563"/>
      <c r="G563" t="s">
        <v>1099</v>
      </c>
      <c r="H563" t="s">
        <v>442</v>
      </c>
      <c r="I563" t="s">
        <v>443</v>
      </c>
      <c r="J563" t="s">
        <v>1621</v>
      </c>
      <c r="K563" t="s">
        <v>1622</v>
      </c>
      <c r="L563" s="3" t="s">
        <v>383</v>
      </c>
      <c r="M563" t="s">
        <v>379</v>
      </c>
      <c r="N563" t="s">
        <v>1345</v>
      </c>
      <c r="O563"/>
      <c r="P563"/>
    </row>
    <row r="564" spans="2:16" x14ac:dyDescent="0.25">
      <c r="B564">
        <v>2</v>
      </c>
      <c r="C564">
        <v>3</v>
      </c>
      <c r="D564">
        <v>4</v>
      </c>
      <c r="E564">
        <v>2</v>
      </c>
      <c r="F564"/>
      <c r="G564" t="s">
        <v>1099</v>
      </c>
      <c r="H564" t="s">
        <v>442</v>
      </c>
      <c r="I564" t="s">
        <v>443</v>
      </c>
      <c r="J564" t="s">
        <v>1623</v>
      </c>
      <c r="K564" t="s">
        <v>1624</v>
      </c>
      <c r="L564" s="3" t="s">
        <v>383</v>
      </c>
      <c r="M564" t="s">
        <v>379</v>
      </c>
      <c r="N564" t="s">
        <v>1345</v>
      </c>
      <c r="O564"/>
      <c r="P564"/>
    </row>
    <row r="565" spans="2:16" x14ac:dyDescent="0.25">
      <c r="B565">
        <v>2</v>
      </c>
      <c r="C565">
        <v>3</v>
      </c>
      <c r="D565">
        <v>4</v>
      </c>
      <c r="E565">
        <v>2</v>
      </c>
      <c r="F565"/>
      <c r="G565" t="s">
        <v>1099</v>
      </c>
      <c r="H565" t="s">
        <v>442</v>
      </c>
      <c r="I565" t="s">
        <v>443</v>
      </c>
      <c r="J565" t="s">
        <v>1625</v>
      </c>
      <c r="K565" t="s">
        <v>1626</v>
      </c>
      <c r="L565" s="3" t="s">
        <v>383</v>
      </c>
      <c r="M565" t="s">
        <v>379</v>
      </c>
      <c r="N565" t="s">
        <v>1345</v>
      </c>
      <c r="O565"/>
      <c r="P565"/>
    </row>
    <row r="566" spans="2:16" x14ac:dyDescent="0.25">
      <c r="B566" s="212">
        <v>2</v>
      </c>
      <c r="C566" s="212">
        <v>3</v>
      </c>
      <c r="D566" s="212">
        <v>4</v>
      </c>
      <c r="E566" s="213">
        <v>14</v>
      </c>
      <c r="F566" s="171"/>
      <c r="G566" s="172" t="s">
        <v>1236</v>
      </c>
      <c r="H566" s="171"/>
      <c r="I566" s="171"/>
      <c r="J566" s="173"/>
      <c r="K566" s="171"/>
      <c r="L566" s="171"/>
      <c r="M566" s="171"/>
      <c r="N566" s="171"/>
      <c r="O566" s="171"/>
      <c r="P566" s="171"/>
    </row>
    <row r="567" spans="2:16" x14ac:dyDescent="0.25">
      <c r="B567" s="214">
        <v>2</v>
      </c>
      <c r="C567" s="214">
        <v>3</v>
      </c>
      <c r="D567" s="214">
        <v>4</v>
      </c>
      <c r="E567" s="215">
        <v>14</v>
      </c>
      <c r="F567" s="175"/>
      <c r="G567" s="176" t="s">
        <v>1236</v>
      </c>
      <c r="H567" s="175" t="s">
        <v>1243</v>
      </c>
      <c r="I567" s="175" t="s">
        <v>1244</v>
      </c>
      <c r="J567" s="177"/>
      <c r="K567" s="175"/>
      <c r="L567" s="175"/>
      <c r="M567" s="175"/>
      <c r="N567" s="175"/>
      <c r="O567" s="175"/>
      <c r="P567" s="175"/>
    </row>
    <row r="568" spans="2:16" x14ac:dyDescent="0.25">
      <c r="B568">
        <v>2</v>
      </c>
      <c r="C568">
        <v>3</v>
      </c>
      <c r="D568">
        <v>4</v>
      </c>
      <c r="E568">
        <v>14</v>
      </c>
      <c r="F568"/>
      <c r="G568" t="s">
        <v>1236</v>
      </c>
      <c r="H568" t="s">
        <v>1243</v>
      </c>
      <c r="I568" t="s">
        <v>1244</v>
      </c>
      <c r="J568" t="s">
        <v>1469</v>
      </c>
      <c r="K568" t="s">
        <v>1470</v>
      </c>
      <c r="L568" s="3" t="s">
        <v>383</v>
      </c>
      <c r="M568" t="s">
        <v>390</v>
      </c>
      <c r="N568" t="s">
        <v>1359</v>
      </c>
      <c r="O568"/>
      <c r="P568"/>
    </row>
    <row r="569" spans="2:16" x14ac:dyDescent="0.25">
      <c r="B569">
        <v>2</v>
      </c>
      <c r="C569">
        <v>3</v>
      </c>
      <c r="D569">
        <v>4</v>
      </c>
      <c r="E569">
        <v>14</v>
      </c>
      <c r="F569"/>
      <c r="G569" t="s">
        <v>1236</v>
      </c>
      <c r="H569" t="s">
        <v>1243</v>
      </c>
      <c r="I569" t="s">
        <v>1244</v>
      </c>
      <c r="J569" t="s">
        <v>1471</v>
      </c>
      <c r="K569" t="s">
        <v>1472</v>
      </c>
      <c r="L569" s="3" t="s">
        <v>383</v>
      </c>
      <c r="M569" t="s">
        <v>390</v>
      </c>
      <c r="N569" t="s">
        <v>1359</v>
      </c>
      <c r="O569"/>
      <c r="P569"/>
    </row>
    <row r="570" spans="2:16" x14ac:dyDescent="0.25">
      <c r="B570">
        <v>2</v>
      </c>
      <c r="C570">
        <v>3</v>
      </c>
      <c r="D570">
        <v>4</v>
      </c>
      <c r="E570">
        <v>14</v>
      </c>
      <c r="F570"/>
      <c r="G570" t="s">
        <v>1236</v>
      </c>
      <c r="H570" t="s">
        <v>1243</v>
      </c>
      <c r="I570" t="s">
        <v>1244</v>
      </c>
      <c r="J570" t="s">
        <v>440</v>
      </c>
      <c r="K570" t="s">
        <v>441</v>
      </c>
      <c r="L570" s="3" t="s">
        <v>383</v>
      </c>
      <c r="M570" t="s">
        <v>390</v>
      </c>
      <c r="N570" t="s">
        <v>1359</v>
      </c>
      <c r="O570"/>
      <c r="P570"/>
    </row>
    <row r="571" spans="2:16" x14ac:dyDescent="0.25">
      <c r="B571">
        <v>2</v>
      </c>
      <c r="C571">
        <v>3</v>
      </c>
      <c r="D571">
        <v>4</v>
      </c>
      <c r="E571">
        <v>14</v>
      </c>
      <c r="F571"/>
      <c r="G571" t="s">
        <v>1236</v>
      </c>
      <c r="H571" t="s">
        <v>1243</v>
      </c>
      <c r="I571" t="s">
        <v>1244</v>
      </c>
      <c r="J571" t="s">
        <v>455</v>
      </c>
      <c r="K571" t="s">
        <v>1095</v>
      </c>
      <c r="L571" s="3" t="s">
        <v>383</v>
      </c>
      <c r="M571" t="s">
        <v>390</v>
      </c>
      <c r="N571" t="s">
        <v>1359</v>
      </c>
      <c r="O571"/>
      <c r="P571"/>
    </row>
    <row r="572" spans="2:16" x14ac:dyDescent="0.25">
      <c r="B572">
        <v>2</v>
      </c>
      <c r="C572">
        <v>3</v>
      </c>
      <c r="D572">
        <v>4</v>
      </c>
      <c r="E572">
        <v>14</v>
      </c>
      <c r="F572"/>
      <c r="G572" t="s">
        <v>1236</v>
      </c>
      <c r="H572" t="s">
        <v>1243</v>
      </c>
      <c r="I572" t="s">
        <v>1244</v>
      </c>
      <c r="J572" t="s">
        <v>1177</v>
      </c>
      <c r="K572" t="s">
        <v>1178</v>
      </c>
      <c r="L572" s="3" t="s">
        <v>383</v>
      </c>
      <c r="M572" t="s">
        <v>390</v>
      </c>
      <c r="N572" t="s">
        <v>1359</v>
      </c>
      <c r="O572"/>
      <c r="P572"/>
    </row>
    <row r="573" spans="2:16" x14ac:dyDescent="0.25">
      <c r="B573">
        <v>2</v>
      </c>
      <c r="C573">
        <v>3</v>
      </c>
      <c r="D573">
        <v>4</v>
      </c>
      <c r="E573">
        <v>14</v>
      </c>
      <c r="F573"/>
      <c r="G573" t="s">
        <v>1236</v>
      </c>
      <c r="H573" t="s">
        <v>1243</v>
      </c>
      <c r="I573" t="s">
        <v>1244</v>
      </c>
      <c r="J573" t="s">
        <v>1524</v>
      </c>
      <c r="K573" t="s">
        <v>1248</v>
      </c>
      <c r="L573" s="3" t="s">
        <v>383</v>
      </c>
      <c r="M573" t="s">
        <v>390</v>
      </c>
      <c r="N573" t="s">
        <v>1359</v>
      </c>
      <c r="O573"/>
      <c r="P573"/>
    </row>
    <row r="574" spans="2:16" x14ac:dyDescent="0.25">
      <c r="B574">
        <v>2</v>
      </c>
      <c r="C574">
        <v>3</v>
      </c>
      <c r="D574">
        <v>4</v>
      </c>
      <c r="E574">
        <v>14</v>
      </c>
      <c r="F574"/>
      <c r="G574" t="s">
        <v>1236</v>
      </c>
      <c r="H574" t="s">
        <v>1243</v>
      </c>
      <c r="I574" t="s">
        <v>1244</v>
      </c>
      <c r="J574" t="s">
        <v>1249</v>
      </c>
      <c r="K574" t="s">
        <v>1627</v>
      </c>
      <c r="L574" s="3" t="s">
        <v>383</v>
      </c>
      <c r="M574" t="s">
        <v>390</v>
      </c>
      <c r="N574" t="s">
        <v>1359</v>
      </c>
      <c r="O574"/>
      <c r="P574"/>
    </row>
    <row r="575" spans="2:16" x14ac:dyDescent="0.25">
      <c r="B575" s="214">
        <v>2</v>
      </c>
      <c r="C575" s="214">
        <v>3</v>
      </c>
      <c r="D575" s="214">
        <v>4</v>
      </c>
      <c r="E575" s="215">
        <v>14</v>
      </c>
      <c r="F575" s="175"/>
      <c r="G575" s="176" t="s">
        <v>1236</v>
      </c>
      <c r="H575" s="175" t="s">
        <v>345</v>
      </c>
      <c r="I575" s="175" t="s">
        <v>346</v>
      </c>
      <c r="J575" s="177"/>
      <c r="K575" s="175"/>
      <c r="L575" s="175"/>
      <c r="M575" s="175"/>
      <c r="N575" s="175"/>
      <c r="O575" s="175"/>
      <c r="P575" s="175"/>
    </row>
    <row r="576" spans="2:16" x14ac:dyDescent="0.25">
      <c r="B576">
        <v>2</v>
      </c>
      <c r="C576">
        <v>3</v>
      </c>
      <c r="D576">
        <v>4</v>
      </c>
      <c r="E576">
        <v>14</v>
      </c>
      <c r="F576"/>
      <c r="G576" t="s">
        <v>1236</v>
      </c>
      <c r="H576" t="s">
        <v>345</v>
      </c>
      <c r="I576" t="s">
        <v>346</v>
      </c>
      <c r="J576" t="s">
        <v>1100</v>
      </c>
      <c r="K576" t="s">
        <v>1101</v>
      </c>
      <c r="L576" s="3" t="s">
        <v>383</v>
      </c>
      <c r="M576" t="s">
        <v>379</v>
      </c>
      <c r="N576" t="s">
        <v>1336</v>
      </c>
      <c r="O576"/>
      <c r="P576"/>
    </row>
    <row r="577" spans="2:16" x14ac:dyDescent="0.25">
      <c r="B577">
        <v>2</v>
      </c>
      <c r="C577">
        <v>3</v>
      </c>
      <c r="D577">
        <v>4</v>
      </c>
      <c r="E577">
        <v>14</v>
      </c>
      <c r="F577"/>
      <c r="G577" t="s">
        <v>1236</v>
      </c>
      <c r="H577" t="s">
        <v>345</v>
      </c>
      <c r="I577" t="s">
        <v>346</v>
      </c>
      <c r="J577" t="s">
        <v>1142</v>
      </c>
      <c r="K577" t="s">
        <v>1114</v>
      </c>
      <c r="L577" s="3" t="s">
        <v>383</v>
      </c>
      <c r="M577" t="s">
        <v>379</v>
      </c>
      <c r="N577" t="s">
        <v>1336</v>
      </c>
      <c r="O577"/>
      <c r="P577"/>
    </row>
    <row r="578" spans="2:16" x14ac:dyDescent="0.25">
      <c r="B578">
        <v>2</v>
      </c>
      <c r="C578">
        <v>3</v>
      </c>
      <c r="D578">
        <v>4</v>
      </c>
      <c r="E578">
        <v>14</v>
      </c>
      <c r="F578"/>
      <c r="G578" t="s">
        <v>1236</v>
      </c>
      <c r="H578" t="s">
        <v>345</v>
      </c>
      <c r="I578" t="s">
        <v>346</v>
      </c>
      <c r="J578" t="s">
        <v>1230</v>
      </c>
      <c r="K578" t="s">
        <v>1599</v>
      </c>
      <c r="L578" s="3" t="s">
        <v>383</v>
      </c>
      <c r="M578" t="s">
        <v>379</v>
      </c>
      <c r="N578" t="s">
        <v>1336</v>
      </c>
      <c r="O578"/>
      <c r="P578"/>
    </row>
    <row r="579" spans="2:16" x14ac:dyDescent="0.25">
      <c r="B579">
        <v>2</v>
      </c>
      <c r="C579">
        <v>3</v>
      </c>
      <c r="D579">
        <v>4</v>
      </c>
      <c r="E579">
        <v>14</v>
      </c>
      <c r="F579"/>
      <c r="G579" t="s">
        <v>1236</v>
      </c>
      <c r="H579" t="s">
        <v>345</v>
      </c>
      <c r="I579" t="s">
        <v>346</v>
      </c>
      <c r="J579" t="s">
        <v>1102</v>
      </c>
      <c r="K579" t="s">
        <v>1592</v>
      </c>
      <c r="L579" s="3" t="s">
        <v>383</v>
      </c>
      <c r="M579" t="s">
        <v>379</v>
      </c>
      <c r="N579" t="s">
        <v>1336</v>
      </c>
      <c r="O579"/>
      <c r="P579"/>
    </row>
    <row r="580" spans="2:16" x14ac:dyDescent="0.25">
      <c r="B580">
        <v>2</v>
      </c>
      <c r="C580">
        <v>3</v>
      </c>
      <c r="D580">
        <v>4</v>
      </c>
      <c r="E580">
        <v>14</v>
      </c>
      <c r="F580"/>
      <c r="G580" t="s">
        <v>1236</v>
      </c>
      <c r="H580" t="s">
        <v>345</v>
      </c>
      <c r="I580" t="s">
        <v>346</v>
      </c>
      <c r="J580" t="s">
        <v>1104</v>
      </c>
      <c r="K580" t="s">
        <v>1593</v>
      </c>
      <c r="L580" s="3" t="s">
        <v>383</v>
      </c>
      <c r="M580" t="s">
        <v>379</v>
      </c>
      <c r="N580" t="s">
        <v>1335</v>
      </c>
      <c r="O580"/>
      <c r="P580"/>
    </row>
    <row r="581" spans="2:16" x14ac:dyDescent="0.25">
      <c r="B581">
        <v>2</v>
      </c>
      <c r="C581">
        <v>3</v>
      </c>
      <c r="D581">
        <v>4</v>
      </c>
      <c r="E581">
        <v>14</v>
      </c>
      <c r="F581"/>
      <c r="G581" t="s">
        <v>1236</v>
      </c>
      <c r="H581" t="s">
        <v>345</v>
      </c>
      <c r="I581" t="s">
        <v>346</v>
      </c>
      <c r="J581" t="s">
        <v>1107</v>
      </c>
      <c r="K581" t="s">
        <v>1106</v>
      </c>
      <c r="L581" s="3" t="s">
        <v>383</v>
      </c>
      <c r="M581" t="s">
        <v>379</v>
      </c>
      <c r="N581" t="s">
        <v>1345</v>
      </c>
      <c r="O581"/>
      <c r="P581"/>
    </row>
    <row r="582" spans="2:16" x14ac:dyDescent="0.25">
      <c r="B582">
        <v>2</v>
      </c>
      <c r="C582">
        <v>3</v>
      </c>
      <c r="D582">
        <v>4</v>
      </c>
      <c r="E582">
        <v>14</v>
      </c>
      <c r="F582"/>
      <c r="G582" t="s">
        <v>1236</v>
      </c>
      <c r="H582" t="s">
        <v>345</v>
      </c>
      <c r="I582" t="s">
        <v>346</v>
      </c>
      <c r="J582" t="s">
        <v>1108</v>
      </c>
      <c r="K582" t="s">
        <v>1594</v>
      </c>
      <c r="L582" s="3" t="s">
        <v>383</v>
      </c>
      <c r="M582" t="s">
        <v>379</v>
      </c>
      <c r="N582" t="s">
        <v>1347</v>
      </c>
      <c r="O582"/>
      <c r="P582"/>
    </row>
    <row r="583" spans="2:16" x14ac:dyDescent="0.25">
      <c r="B583">
        <v>2</v>
      </c>
      <c r="C583">
        <v>3</v>
      </c>
      <c r="D583">
        <v>4</v>
      </c>
      <c r="E583">
        <v>14</v>
      </c>
      <c r="F583"/>
      <c r="G583" t="s">
        <v>1236</v>
      </c>
      <c r="H583" t="s">
        <v>345</v>
      </c>
      <c r="I583" t="s">
        <v>346</v>
      </c>
      <c r="J583" t="s">
        <v>1110</v>
      </c>
      <c r="K583" t="s">
        <v>1595</v>
      </c>
      <c r="L583" s="3" t="s">
        <v>383</v>
      </c>
      <c r="M583" t="s">
        <v>379</v>
      </c>
      <c r="N583" t="s">
        <v>1347</v>
      </c>
      <c r="O583"/>
      <c r="P583"/>
    </row>
    <row r="584" spans="2:16" x14ac:dyDescent="0.25">
      <c r="B584">
        <v>2</v>
      </c>
      <c r="C584">
        <v>3</v>
      </c>
      <c r="D584">
        <v>4</v>
      </c>
      <c r="E584">
        <v>14</v>
      </c>
      <c r="F584"/>
      <c r="G584" t="s">
        <v>1236</v>
      </c>
      <c r="H584" t="s">
        <v>345</v>
      </c>
      <c r="I584" t="s">
        <v>346</v>
      </c>
      <c r="J584" t="s">
        <v>1481</v>
      </c>
      <c r="K584" t="s">
        <v>1109</v>
      </c>
      <c r="L584" s="3" t="s">
        <v>383</v>
      </c>
      <c r="M584" t="s">
        <v>380</v>
      </c>
      <c r="N584" t="s">
        <v>1342</v>
      </c>
      <c r="O584" t="s">
        <v>1343</v>
      </c>
      <c r="P584"/>
    </row>
    <row r="585" spans="2:16" x14ac:dyDescent="0.25">
      <c r="B585">
        <v>2</v>
      </c>
      <c r="C585">
        <v>3</v>
      </c>
      <c r="D585">
        <v>4</v>
      </c>
      <c r="E585">
        <v>14</v>
      </c>
      <c r="F585"/>
      <c r="G585" t="s">
        <v>1236</v>
      </c>
      <c r="H585" t="s">
        <v>345</v>
      </c>
      <c r="I585" t="s">
        <v>346</v>
      </c>
      <c r="J585" t="s">
        <v>1469</v>
      </c>
      <c r="K585" t="s">
        <v>1470</v>
      </c>
      <c r="L585" s="3" t="s">
        <v>383</v>
      </c>
      <c r="M585" t="s">
        <v>379</v>
      </c>
      <c r="N585" t="s">
        <v>1336</v>
      </c>
      <c r="O585"/>
      <c r="P585"/>
    </row>
    <row r="586" spans="2:16" x14ac:dyDescent="0.25">
      <c r="B586">
        <v>2</v>
      </c>
      <c r="C586">
        <v>3</v>
      </c>
      <c r="D586">
        <v>4</v>
      </c>
      <c r="E586">
        <v>14</v>
      </c>
      <c r="F586"/>
      <c r="G586" t="s">
        <v>1236</v>
      </c>
      <c r="H586" t="s">
        <v>345</v>
      </c>
      <c r="I586" t="s">
        <v>346</v>
      </c>
      <c r="J586" t="s">
        <v>1471</v>
      </c>
      <c r="K586" t="s">
        <v>1472</v>
      </c>
      <c r="L586" s="3" t="s">
        <v>383</v>
      </c>
      <c r="M586" t="s">
        <v>379</v>
      </c>
      <c r="N586" t="s">
        <v>1336</v>
      </c>
      <c r="O586"/>
      <c r="P586"/>
    </row>
    <row r="587" spans="2:16" x14ac:dyDescent="0.25">
      <c r="B587">
        <v>2</v>
      </c>
      <c r="C587">
        <v>3</v>
      </c>
      <c r="D587">
        <v>4</v>
      </c>
      <c r="E587">
        <v>14</v>
      </c>
      <c r="F587"/>
      <c r="G587" t="s">
        <v>1236</v>
      </c>
      <c r="H587" t="s">
        <v>345</v>
      </c>
      <c r="I587" t="s">
        <v>346</v>
      </c>
      <c r="J587" t="s">
        <v>1525</v>
      </c>
      <c r="K587" t="s">
        <v>1263</v>
      </c>
      <c r="L587" s="3" t="s">
        <v>383</v>
      </c>
      <c r="M587" t="s">
        <v>379</v>
      </c>
      <c r="N587" t="s">
        <v>1336</v>
      </c>
      <c r="O587"/>
      <c r="P587"/>
    </row>
    <row r="588" spans="2:16" x14ac:dyDescent="0.25">
      <c r="B588">
        <v>2</v>
      </c>
      <c r="C588">
        <v>3</v>
      </c>
      <c r="D588">
        <v>4</v>
      </c>
      <c r="E588">
        <v>14</v>
      </c>
      <c r="F588"/>
      <c r="G588" t="s">
        <v>1236</v>
      </c>
      <c r="H588" t="s">
        <v>345</v>
      </c>
      <c r="I588" t="s">
        <v>346</v>
      </c>
      <c r="J588" t="s">
        <v>1526</v>
      </c>
      <c r="K588" t="s">
        <v>1527</v>
      </c>
      <c r="L588" s="3" t="s">
        <v>383</v>
      </c>
      <c r="M588" t="s">
        <v>379</v>
      </c>
      <c r="N588" t="s">
        <v>1336</v>
      </c>
      <c r="O588"/>
      <c r="P588"/>
    </row>
    <row r="589" spans="2:16" x14ac:dyDescent="0.25">
      <c r="B589">
        <v>2</v>
      </c>
      <c r="C589">
        <v>3</v>
      </c>
      <c r="D589">
        <v>4</v>
      </c>
      <c r="E589">
        <v>14</v>
      </c>
      <c r="F589"/>
      <c r="G589" t="s">
        <v>1236</v>
      </c>
      <c r="H589" t="s">
        <v>345</v>
      </c>
      <c r="I589" t="s">
        <v>346</v>
      </c>
      <c r="J589" t="s">
        <v>440</v>
      </c>
      <c r="K589" t="s">
        <v>441</v>
      </c>
      <c r="L589" s="3" t="s">
        <v>383</v>
      </c>
      <c r="M589" t="s">
        <v>379</v>
      </c>
      <c r="N589" t="s">
        <v>1336</v>
      </c>
      <c r="O589"/>
      <c r="P589"/>
    </row>
    <row r="590" spans="2:16" x14ac:dyDescent="0.25">
      <c r="B590">
        <v>2</v>
      </c>
      <c r="C590">
        <v>3</v>
      </c>
      <c r="D590">
        <v>4</v>
      </c>
      <c r="E590">
        <v>14</v>
      </c>
      <c r="F590"/>
      <c r="G590" t="s">
        <v>1236</v>
      </c>
      <c r="H590" t="s">
        <v>345</v>
      </c>
      <c r="I590" t="s">
        <v>346</v>
      </c>
      <c r="J590" t="s">
        <v>455</v>
      </c>
      <c r="K590" t="s">
        <v>1095</v>
      </c>
      <c r="L590" s="3" t="s">
        <v>383</v>
      </c>
      <c r="M590" t="s">
        <v>379</v>
      </c>
      <c r="N590" t="s">
        <v>1336</v>
      </c>
      <c r="O590"/>
      <c r="P590"/>
    </row>
    <row r="591" spans="2:16" x14ac:dyDescent="0.25">
      <c r="B591" s="214">
        <v>2</v>
      </c>
      <c r="C591" s="214">
        <v>3</v>
      </c>
      <c r="D591" s="214">
        <v>4</v>
      </c>
      <c r="E591" s="215">
        <v>14</v>
      </c>
      <c r="F591" s="175"/>
      <c r="G591" s="176" t="s">
        <v>1236</v>
      </c>
      <c r="H591" s="175" t="s">
        <v>1189</v>
      </c>
      <c r="I591" s="175" t="s">
        <v>1190</v>
      </c>
      <c r="J591" s="177"/>
      <c r="K591" s="175"/>
      <c r="L591" s="175"/>
      <c r="M591" s="175"/>
      <c r="N591" s="175"/>
      <c r="O591" s="175"/>
      <c r="P591" s="175"/>
    </row>
    <row r="592" spans="2:16" x14ac:dyDescent="0.25">
      <c r="B592">
        <v>2</v>
      </c>
      <c r="C592">
        <v>3</v>
      </c>
      <c r="D592">
        <v>4</v>
      </c>
      <c r="E592">
        <v>14</v>
      </c>
      <c r="F592"/>
      <c r="G592" t="s">
        <v>1236</v>
      </c>
      <c r="H592" t="s">
        <v>1189</v>
      </c>
      <c r="I592" t="s">
        <v>1190</v>
      </c>
      <c r="J592" t="s">
        <v>1611</v>
      </c>
      <c r="K592" t="s">
        <v>1612</v>
      </c>
      <c r="L592" s="3" t="s">
        <v>383</v>
      </c>
      <c r="M592" t="s">
        <v>379</v>
      </c>
      <c r="N592" t="s">
        <v>1347</v>
      </c>
      <c r="O592"/>
      <c r="P592"/>
    </row>
    <row r="593" spans="2:16" x14ac:dyDescent="0.25">
      <c r="B593">
        <v>2</v>
      </c>
      <c r="C593">
        <v>3</v>
      </c>
      <c r="D593">
        <v>4</v>
      </c>
      <c r="E593">
        <v>14</v>
      </c>
      <c r="F593"/>
      <c r="G593" t="s">
        <v>1236</v>
      </c>
      <c r="H593" t="s">
        <v>1189</v>
      </c>
      <c r="I593" t="s">
        <v>1190</v>
      </c>
      <c r="J593" t="s">
        <v>1613</v>
      </c>
      <c r="K593" t="s">
        <v>1614</v>
      </c>
      <c r="L593" s="3" t="s">
        <v>383</v>
      </c>
      <c r="M593" t="s">
        <v>379</v>
      </c>
      <c r="N593" t="s">
        <v>1345</v>
      </c>
      <c r="O593"/>
      <c r="P593"/>
    </row>
    <row r="594" spans="2:16" x14ac:dyDescent="0.25">
      <c r="B594">
        <v>2</v>
      </c>
      <c r="C594">
        <v>3</v>
      </c>
      <c r="D594">
        <v>4</v>
      </c>
      <c r="E594">
        <v>14</v>
      </c>
      <c r="F594"/>
      <c r="G594" t="s">
        <v>1236</v>
      </c>
      <c r="H594" t="s">
        <v>1189</v>
      </c>
      <c r="I594" t="s">
        <v>1190</v>
      </c>
      <c r="J594" t="s">
        <v>1615</v>
      </c>
      <c r="K594" t="s">
        <v>1616</v>
      </c>
      <c r="L594" s="3" t="s">
        <v>383</v>
      </c>
      <c r="M594" t="s">
        <v>379</v>
      </c>
      <c r="N594" t="s">
        <v>1345</v>
      </c>
      <c r="O594"/>
      <c r="P594"/>
    </row>
    <row r="595" spans="2:16" x14ac:dyDescent="0.25">
      <c r="B595">
        <v>2</v>
      </c>
      <c r="C595">
        <v>3</v>
      </c>
      <c r="D595">
        <v>4</v>
      </c>
      <c r="E595">
        <v>14</v>
      </c>
      <c r="F595"/>
      <c r="G595" t="s">
        <v>1236</v>
      </c>
      <c r="H595" t="s">
        <v>1189</v>
      </c>
      <c r="I595" t="s">
        <v>1190</v>
      </c>
      <c r="J595" t="s">
        <v>1617</v>
      </c>
      <c r="K595" t="s">
        <v>1618</v>
      </c>
      <c r="L595" s="3" t="s">
        <v>383</v>
      </c>
      <c r="M595" t="s">
        <v>379</v>
      </c>
      <c r="N595" t="s">
        <v>1345</v>
      </c>
      <c r="O595"/>
      <c r="P595"/>
    </row>
    <row r="596" spans="2:16" x14ac:dyDescent="0.25">
      <c r="B596">
        <v>2</v>
      </c>
      <c r="C596">
        <v>3</v>
      </c>
      <c r="D596">
        <v>4</v>
      </c>
      <c r="E596">
        <v>14</v>
      </c>
      <c r="F596"/>
      <c r="G596" t="s">
        <v>1236</v>
      </c>
      <c r="H596" t="s">
        <v>1189</v>
      </c>
      <c r="I596" t="s">
        <v>1190</v>
      </c>
      <c r="J596" t="s">
        <v>1619</v>
      </c>
      <c r="K596" t="s">
        <v>1620</v>
      </c>
      <c r="L596" s="3" t="s">
        <v>383</v>
      </c>
      <c r="M596" t="s">
        <v>379</v>
      </c>
      <c r="N596" t="s">
        <v>1345</v>
      </c>
      <c r="O596"/>
      <c r="P596"/>
    </row>
    <row r="597" spans="2:16" x14ac:dyDescent="0.25">
      <c r="B597">
        <v>2</v>
      </c>
      <c r="C597">
        <v>3</v>
      </c>
      <c r="D597">
        <v>4</v>
      </c>
      <c r="E597">
        <v>14</v>
      </c>
      <c r="F597"/>
      <c r="G597" t="s">
        <v>1236</v>
      </c>
      <c r="H597" t="s">
        <v>1189</v>
      </c>
      <c r="I597" t="s">
        <v>1190</v>
      </c>
      <c r="J597" t="s">
        <v>1469</v>
      </c>
      <c r="K597" t="s">
        <v>1470</v>
      </c>
      <c r="L597" s="3" t="s">
        <v>383</v>
      </c>
      <c r="M597" t="s">
        <v>379</v>
      </c>
      <c r="N597" t="s">
        <v>1345</v>
      </c>
      <c r="O597"/>
      <c r="P597"/>
    </row>
    <row r="598" spans="2:16" x14ac:dyDescent="0.25">
      <c r="B598">
        <v>2</v>
      </c>
      <c r="C598">
        <v>3</v>
      </c>
      <c r="D598">
        <v>4</v>
      </c>
      <c r="E598">
        <v>14</v>
      </c>
      <c r="F598"/>
      <c r="G598" t="s">
        <v>1236</v>
      </c>
      <c r="H598" t="s">
        <v>1189</v>
      </c>
      <c r="I598" t="s">
        <v>1190</v>
      </c>
      <c r="J598" t="s">
        <v>1471</v>
      </c>
      <c r="K598" t="s">
        <v>1472</v>
      </c>
      <c r="L598" s="3" t="s">
        <v>383</v>
      </c>
      <c r="M598" t="s">
        <v>379</v>
      </c>
      <c r="N598" t="s">
        <v>1345</v>
      </c>
      <c r="O598"/>
      <c r="P598"/>
    </row>
    <row r="599" spans="2:16" x14ac:dyDescent="0.25">
      <c r="B599">
        <v>2</v>
      </c>
      <c r="C599">
        <v>3</v>
      </c>
      <c r="D599">
        <v>4</v>
      </c>
      <c r="E599">
        <v>14</v>
      </c>
      <c r="F599"/>
      <c r="G599" t="s">
        <v>1236</v>
      </c>
      <c r="H599" t="s">
        <v>1189</v>
      </c>
      <c r="I599" t="s">
        <v>1190</v>
      </c>
      <c r="J599" t="s">
        <v>440</v>
      </c>
      <c r="K599" t="s">
        <v>441</v>
      </c>
      <c r="L599" s="3" t="s">
        <v>383</v>
      </c>
      <c r="M599" t="s">
        <v>379</v>
      </c>
      <c r="N599" t="s">
        <v>1345</v>
      </c>
      <c r="O599"/>
      <c r="P599"/>
    </row>
    <row r="600" spans="2:16" x14ac:dyDescent="0.25">
      <c r="B600">
        <v>2</v>
      </c>
      <c r="C600">
        <v>3</v>
      </c>
      <c r="D600">
        <v>4</v>
      </c>
      <c r="E600">
        <v>14</v>
      </c>
      <c r="F600"/>
      <c r="G600" t="s">
        <v>1236</v>
      </c>
      <c r="H600" t="s">
        <v>1189</v>
      </c>
      <c r="I600" t="s">
        <v>1190</v>
      </c>
      <c r="J600" t="s">
        <v>455</v>
      </c>
      <c r="K600" t="s">
        <v>1095</v>
      </c>
      <c r="L600" s="3" t="s">
        <v>383</v>
      </c>
      <c r="M600" t="s">
        <v>379</v>
      </c>
      <c r="N600" t="s">
        <v>1345</v>
      </c>
      <c r="O600"/>
      <c r="P600"/>
    </row>
    <row r="601" spans="2:16" x14ac:dyDescent="0.25">
      <c r="B601">
        <v>2</v>
      </c>
      <c r="C601">
        <v>3</v>
      </c>
      <c r="D601">
        <v>4</v>
      </c>
      <c r="E601">
        <v>14</v>
      </c>
      <c r="F601"/>
      <c r="G601" t="s">
        <v>1236</v>
      </c>
      <c r="H601" t="s">
        <v>1189</v>
      </c>
      <c r="I601" t="s">
        <v>1190</v>
      </c>
      <c r="J601" t="s">
        <v>1621</v>
      </c>
      <c r="K601" t="s">
        <v>1622</v>
      </c>
      <c r="L601" s="3" t="s">
        <v>383</v>
      </c>
      <c r="M601" t="s">
        <v>379</v>
      </c>
      <c r="N601" t="s">
        <v>1345</v>
      </c>
      <c r="O601"/>
      <c r="P601"/>
    </row>
    <row r="602" spans="2:16" x14ac:dyDescent="0.25">
      <c r="B602">
        <v>2</v>
      </c>
      <c r="C602">
        <v>3</v>
      </c>
      <c r="D602">
        <v>4</v>
      </c>
      <c r="E602">
        <v>14</v>
      </c>
      <c r="F602"/>
      <c r="G602" t="s">
        <v>1236</v>
      </c>
      <c r="H602" t="s">
        <v>1189</v>
      </c>
      <c r="I602" t="s">
        <v>1190</v>
      </c>
      <c r="J602" t="s">
        <v>1623</v>
      </c>
      <c r="K602" t="s">
        <v>1624</v>
      </c>
      <c r="L602" s="3" t="s">
        <v>383</v>
      </c>
      <c r="M602" t="s">
        <v>379</v>
      </c>
      <c r="N602" t="s">
        <v>1345</v>
      </c>
      <c r="O602"/>
      <c r="P602"/>
    </row>
    <row r="603" spans="2:16" x14ac:dyDescent="0.25">
      <c r="B603">
        <v>2</v>
      </c>
      <c r="C603">
        <v>3</v>
      </c>
      <c r="D603">
        <v>4</v>
      </c>
      <c r="E603">
        <v>14</v>
      </c>
      <c r="F603"/>
      <c r="G603" t="s">
        <v>1236</v>
      </c>
      <c r="H603" t="s">
        <v>1189</v>
      </c>
      <c r="I603" t="s">
        <v>1190</v>
      </c>
      <c r="J603" t="s">
        <v>1625</v>
      </c>
      <c r="K603" t="s">
        <v>1626</v>
      </c>
      <c r="L603" s="3" t="s">
        <v>383</v>
      </c>
      <c r="M603" t="s">
        <v>379</v>
      </c>
      <c r="N603" t="s">
        <v>1345</v>
      </c>
      <c r="O603"/>
      <c r="P603"/>
    </row>
    <row r="604" spans="2:16" x14ac:dyDescent="0.25">
      <c r="B604" s="212">
        <v>2</v>
      </c>
      <c r="C604" s="212">
        <v>3</v>
      </c>
      <c r="D604" s="212">
        <v>4</v>
      </c>
      <c r="E604" s="213">
        <v>25</v>
      </c>
      <c r="F604" s="171"/>
      <c r="G604" s="172" t="s">
        <v>1274</v>
      </c>
      <c r="H604" s="171"/>
      <c r="I604" s="171"/>
      <c r="J604" s="173"/>
      <c r="K604" s="171"/>
      <c r="L604" s="171"/>
      <c r="M604" s="171"/>
      <c r="N604" s="171"/>
      <c r="O604" s="171"/>
      <c r="P604" s="171"/>
    </row>
    <row r="605" spans="2:16" x14ac:dyDescent="0.25">
      <c r="B605" s="214">
        <v>2</v>
      </c>
      <c r="C605" s="214">
        <v>3</v>
      </c>
      <c r="D605" s="214">
        <v>4</v>
      </c>
      <c r="E605" s="215">
        <v>25</v>
      </c>
      <c r="F605" s="175"/>
      <c r="G605" s="176" t="s">
        <v>1274</v>
      </c>
      <c r="H605" s="175" t="s">
        <v>1237</v>
      </c>
      <c r="I605" s="175" t="s">
        <v>1238</v>
      </c>
      <c r="J605" s="177"/>
      <c r="K605" s="175"/>
      <c r="L605" s="175"/>
      <c r="M605" s="175"/>
      <c r="N605" s="175"/>
      <c r="O605" s="175"/>
      <c r="P605" s="175"/>
    </row>
    <row r="606" spans="2:16" x14ac:dyDescent="0.25">
      <c r="B606">
        <v>2</v>
      </c>
      <c r="C606">
        <v>3</v>
      </c>
      <c r="D606">
        <v>4</v>
      </c>
      <c r="E606">
        <v>25</v>
      </c>
      <c r="F606"/>
      <c r="G606" t="s">
        <v>1274</v>
      </c>
      <c r="H606" t="s">
        <v>1237</v>
      </c>
      <c r="I606" t="s">
        <v>1238</v>
      </c>
      <c r="J606" t="s">
        <v>1469</v>
      </c>
      <c r="K606" t="s">
        <v>1470</v>
      </c>
      <c r="L606" s="3" t="s">
        <v>383</v>
      </c>
      <c r="M606" t="s">
        <v>377</v>
      </c>
      <c r="N606" t="s">
        <v>378</v>
      </c>
      <c r="O606"/>
      <c r="P606"/>
    </row>
    <row r="607" spans="2:16" x14ac:dyDescent="0.25">
      <c r="B607">
        <v>2</v>
      </c>
      <c r="C607">
        <v>3</v>
      </c>
      <c r="D607">
        <v>4</v>
      </c>
      <c r="E607">
        <v>25</v>
      </c>
      <c r="F607"/>
      <c r="G607" t="s">
        <v>1274</v>
      </c>
      <c r="H607" t="s">
        <v>1237</v>
      </c>
      <c r="I607" t="s">
        <v>1238</v>
      </c>
      <c r="J607" t="s">
        <v>440</v>
      </c>
      <c r="K607" t="s">
        <v>441</v>
      </c>
      <c r="L607" s="3" t="s">
        <v>383</v>
      </c>
      <c r="M607" t="s">
        <v>377</v>
      </c>
      <c r="N607" t="s">
        <v>378</v>
      </c>
      <c r="O607"/>
      <c r="P607"/>
    </row>
    <row r="608" spans="2:16" x14ac:dyDescent="0.25">
      <c r="B608">
        <v>2</v>
      </c>
      <c r="C608">
        <v>3</v>
      </c>
      <c r="D608">
        <v>4</v>
      </c>
      <c r="E608">
        <v>25</v>
      </c>
      <c r="F608"/>
      <c r="G608" t="s">
        <v>1274</v>
      </c>
      <c r="H608" t="s">
        <v>1237</v>
      </c>
      <c r="I608" t="s">
        <v>1238</v>
      </c>
      <c r="J608" t="s">
        <v>455</v>
      </c>
      <c r="K608" t="s">
        <v>1095</v>
      </c>
      <c r="L608" s="3" t="s">
        <v>383</v>
      </c>
      <c r="M608" t="s">
        <v>377</v>
      </c>
      <c r="N608" t="s">
        <v>378</v>
      </c>
      <c r="O608"/>
      <c r="P608"/>
    </row>
    <row r="609" spans="2:16" x14ac:dyDescent="0.25">
      <c r="B609" s="214">
        <v>2</v>
      </c>
      <c r="C609" s="214">
        <v>3</v>
      </c>
      <c r="D609" s="214">
        <v>4</v>
      </c>
      <c r="E609" s="215">
        <v>25</v>
      </c>
      <c r="F609" s="175"/>
      <c r="G609" s="176" t="s">
        <v>1274</v>
      </c>
      <c r="H609" s="175" t="s">
        <v>1243</v>
      </c>
      <c r="I609" s="175" t="s">
        <v>1244</v>
      </c>
      <c r="J609" s="177"/>
      <c r="K609" s="175"/>
      <c r="L609" s="175"/>
      <c r="M609" s="175"/>
      <c r="N609" s="175"/>
      <c r="O609" s="175"/>
      <c r="P609" s="175"/>
    </row>
    <row r="610" spans="2:16" x14ac:dyDescent="0.25">
      <c r="B610">
        <v>2</v>
      </c>
      <c r="C610">
        <v>3</v>
      </c>
      <c r="D610">
        <v>4</v>
      </c>
      <c r="E610">
        <v>25</v>
      </c>
      <c r="F610"/>
      <c r="G610" t="s">
        <v>1274</v>
      </c>
      <c r="H610" t="s">
        <v>1243</v>
      </c>
      <c r="I610" t="s">
        <v>1244</v>
      </c>
      <c r="J610" t="s">
        <v>1276</v>
      </c>
      <c r="K610" t="s">
        <v>1277</v>
      </c>
      <c r="L610" s="3" t="s">
        <v>383</v>
      </c>
      <c r="M610" t="s">
        <v>390</v>
      </c>
      <c r="N610" t="s">
        <v>1359</v>
      </c>
      <c r="O610"/>
      <c r="P610"/>
    </row>
    <row r="611" spans="2:16" x14ac:dyDescent="0.25">
      <c r="B611">
        <v>2</v>
      </c>
      <c r="C611">
        <v>3</v>
      </c>
      <c r="D611">
        <v>4</v>
      </c>
      <c r="E611">
        <v>25</v>
      </c>
      <c r="F611"/>
      <c r="G611" t="s">
        <v>1274</v>
      </c>
      <c r="H611" t="s">
        <v>1243</v>
      </c>
      <c r="I611" t="s">
        <v>1244</v>
      </c>
      <c r="J611" t="s">
        <v>1278</v>
      </c>
      <c r="K611" t="s">
        <v>1538</v>
      </c>
      <c r="L611" s="3" t="s">
        <v>383</v>
      </c>
      <c r="M611" t="s">
        <v>390</v>
      </c>
      <c r="N611" t="s">
        <v>1359</v>
      </c>
      <c r="O611"/>
      <c r="P611"/>
    </row>
    <row r="612" spans="2:16" x14ac:dyDescent="0.25">
      <c r="B612">
        <v>2</v>
      </c>
      <c r="C612">
        <v>3</v>
      </c>
      <c r="D612">
        <v>4</v>
      </c>
      <c r="E612">
        <v>25</v>
      </c>
      <c r="F612"/>
      <c r="G612" t="s">
        <v>1274</v>
      </c>
      <c r="H612" t="s">
        <v>1243</v>
      </c>
      <c r="I612" t="s">
        <v>1244</v>
      </c>
      <c r="J612" t="s">
        <v>1279</v>
      </c>
      <c r="K612" t="s">
        <v>1280</v>
      </c>
      <c r="L612" s="3" t="s">
        <v>383</v>
      </c>
      <c r="M612" t="s">
        <v>390</v>
      </c>
      <c r="N612" t="s">
        <v>1359</v>
      </c>
      <c r="O612"/>
      <c r="P612"/>
    </row>
    <row r="613" spans="2:16" x14ac:dyDescent="0.25">
      <c r="B613">
        <v>2</v>
      </c>
      <c r="C613">
        <v>3</v>
      </c>
      <c r="D613">
        <v>4</v>
      </c>
      <c r="E613">
        <v>25</v>
      </c>
      <c r="F613"/>
      <c r="G613" t="s">
        <v>1274</v>
      </c>
      <c r="H613" t="s">
        <v>1243</v>
      </c>
      <c r="I613" t="s">
        <v>1244</v>
      </c>
      <c r="J613" t="s">
        <v>1230</v>
      </c>
      <c r="K613" t="s">
        <v>1599</v>
      </c>
      <c r="L613" s="3" t="s">
        <v>383</v>
      </c>
      <c r="M613" t="s">
        <v>390</v>
      </c>
      <c r="N613" t="s">
        <v>1359</v>
      </c>
      <c r="O613"/>
      <c r="P613"/>
    </row>
    <row r="614" spans="2:16" x14ac:dyDescent="0.25">
      <c r="B614">
        <v>2</v>
      </c>
      <c r="C614">
        <v>3</v>
      </c>
      <c r="D614">
        <v>4</v>
      </c>
      <c r="E614">
        <v>25</v>
      </c>
      <c r="F614"/>
      <c r="G614" t="s">
        <v>1274</v>
      </c>
      <c r="H614" t="s">
        <v>1243</v>
      </c>
      <c r="I614" t="s">
        <v>1244</v>
      </c>
      <c r="J614" t="s">
        <v>1539</v>
      </c>
      <c r="K614" t="s">
        <v>1281</v>
      </c>
      <c r="L614" s="3" t="s">
        <v>383</v>
      </c>
      <c r="M614" t="s">
        <v>390</v>
      </c>
      <c r="N614" t="s">
        <v>1359</v>
      </c>
      <c r="O614"/>
      <c r="P614"/>
    </row>
    <row r="615" spans="2:16" x14ac:dyDescent="0.25">
      <c r="B615">
        <v>2</v>
      </c>
      <c r="C615">
        <v>3</v>
      </c>
      <c r="D615">
        <v>4</v>
      </c>
      <c r="E615">
        <v>25</v>
      </c>
      <c r="F615"/>
      <c r="G615" t="s">
        <v>1274</v>
      </c>
      <c r="H615" t="s">
        <v>1243</v>
      </c>
      <c r="I615" t="s">
        <v>1244</v>
      </c>
      <c r="J615" t="s">
        <v>1479</v>
      </c>
      <c r="K615" t="s">
        <v>1283</v>
      </c>
      <c r="L615" s="3" t="s">
        <v>383</v>
      </c>
      <c r="M615" t="s">
        <v>390</v>
      </c>
      <c r="N615" t="s">
        <v>1359</v>
      </c>
      <c r="O615"/>
      <c r="P615"/>
    </row>
    <row r="616" spans="2:16" x14ac:dyDescent="0.25">
      <c r="B616">
        <v>2</v>
      </c>
      <c r="C616">
        <v>3</v>
      </c>
      <c r="D616">
        <v>4</v>
      </c>
      <c r="E616">
        <v>25</v>
      </c>
      <c r="F616"/>
      <c r="G616" t="s">
        <v>1274</v>
      </c>
      <c r="H616" t="s">
        <v>1243</v>
      </c>
      <c r="I616" t="s">
        <v>1244</v>
      </c>
      <c r="J616" t="s">
        <v>1540</v>
      </c>
      <c r="K616" t="s">
        <v>1282</v>
      </c>
      <c r="L616" s="3" t="s">
        <v>383</v>
      </c>
      <c r="M616" t="s">
        <v>390</v>
      </c>
      <c r="N616" t="s">
        <v>1359</v>
      </c>
      <c r="O616"/>
      <c r="P616"/>
    </row>
    <row r="617" spans="2:16" x14ac:dyDescent="0.25">
      <c r="B617">
        <v>2</v>
      </c>
      <c r="C617">
        <v>3</v>
      </c>
      <c r="D617">
        <v>4</v>
      </c>
      <c r="E617">
        <v>25</v>
      </c>
      <c r="F617"/>
      <c r="G617" t="s">
        <v>1274</v>
      </c>
      <c r="H617" t="s">
        <v>1243</v>
      </c>
      <c r="I617" t="s">
        <v>1244</v>
      </c>
      <c r="J617" t="s">
        <v>1469</v>
      </c>
      <c r="K617" t="s">
        <v>1470</v>
      </c>
      <c r="L617" s="3" t="s">
        <v>383</v>
      </c>
      <c r="M617" t="s">
        <v>390</v>
      </c>
      <c r="N617" t="s">
        <v>1359</v>
      </c>
      <c r="O617"/>
      <c r="P617"/>
    </row>
    <row r="618" spans="2:16" x14ac:dyDescent="0.25">
      <c r="B618">
        <v>2</v>
      </c>
      <c r="C618">
        <v>3</v>
      </c>
      <c r="D618">
        <v>4</v>
      </c>
      <c r="E618">
        <v>25</v>
      </c>
      <c r="F618"/>
      <c r="G618" t="s">
        <v>1274</v>
      </c>
      <c r="H618" t="s">
        <v>1243</v>
      </c>
      <c r="I618" t="s">
        <v>1244</v>
      </c>
      <c r="J618" t="s">
        <v>1471</v>
      </c>
      <c r="K618" t="s">
        <v>1472</v>
      </c>
      <c r="L618" s="3" t="s">
        <v>383</v>
      </c>
      <c r="M618" t="s">
        <v>390</v>
      </c>
      <c r="N618" t="s">
        <v>1359</v>
      </c>
      <c r="O618"/>
      <c r="P618"/>
    </row>
    <row r="619" spans="2:16" x14ac:dyDescent="0.25">
      <c r="B619">
        <v>2</v>
      </c>
      <c r="C619">
        <v>3</v>
      </c>
      <c r="D619">
        <v>4</v>
      </c>
      <c r="E619">
        <v>25</v>
      </c>
      <c r="F619"/>
      <c r="G619" t="s">
        <v>1274</v>
      </c>
      <c r="H619" t="s">
        <v>1243</v>
      </c>
      <c r="I619" t="s">
        <v>1244</v>
      </c>
      <c r="J619" t="s">
        <v>440</v>
      </c>
      <c r="K619" t="s">
        <v>441</v>
      </c>
      <c r="L619" s="3" t="s">
        <v>383</v>
      </c>
      <c r="M619" t="s">
        <v>390</v>
      </c>
      <c r="N619" t="s">
        <v>1359</v>
      </c>
      <c r="O619"/>
      <c r="P619"/>
    </row>
    <row r="620" spans="2:16" x14ac:dyDescent="0.25">
      <c r="B620">
        <v>2</v>
      </c>
      <c r="C620">
        <v>3</v>
      </c>
      <c r="D620">
        <v>4</v>
      </c>
      <c r="E620">
        <v>25</v>
      </c>
      <c r="F620"/>
      <c r="G620" t="s">
        <v>1274</v>
      </c>
      <c r="H620" t="s">
        <v>1243</v>
      </c>
      <c r="I620" t="s">
        <v>1244</v>
      </c>
      <c r="J620" t="s">
        <v>455</v>
      </c>
      <c r="K620" t="s">
        <v>1095</v>
      </c>
      <c r="L620" s="3" t="s">
        <v>383</v>
      </c>
      <c r="M620" t="s">
        <v>390</v>
      </c>
      <c r="N620" t="s">
        <v>1359</v>
      </c>
      <c r="O620"/>
      <c r="P620"/>
    </row>
    <row r="621" spans="2:16" x14ac:dyDescent="0.25">
      <c r="B621" s="214">
        <v>2</v>
      </c>
      <c r="C621" s="214">
        <v>3</v>
      </c>
      <c r="D621" s="214">
        <v>4</v>
      </c>
      <c r="E621" s="215">
        <v>25</v>
      </c>
      <c r="F621" s="175"/>
      <c r="G621" s="176" t="s">
        <v>1274</v>
      </c>
      <c r="H621" s="175" t="s">
        <v>1251</v>
      </c>
      <c r="I621" s="175" t="s">
        <v>1252</v>
      </c>
      <c r="J621" s="177"/>
      <c r="K621" s="175"/>
      <c r="L621" s="175"/>
      <c r="M621" s="175"/>
      <c r="N621" s="175"/>
      <c r="O621" s="175"/>
      <c r="P621" s="175"/>
    </row>
    <row r="622" spans="2:16" x14ac:dyDescent="0.25">
      <c r="B622">
        <v>2</v>
      </c>
      <c r="C622">
        <v>3</v>
      </c>
      <c r="D622">
        <v>4</v>
      </c>
      <c r="E622">
        <v>25</v>
      </c>
      <c r="F622"/>
      <c r="G622" t="s">
        <v>1274</v>
      </c>
      <c r="H622" t="s">
        <v>1251</v>
      </c>
      <c r="I622" t="s">
        <v>1252</v>
      </c>
      <c r="J622" t="s">
        <v>1469</v>
      </c>
      <c r="K622" t="s">
        <v>1470</v>
      </c>
      <c r="L622" s="3" t="s">
        <v>383</v>
      </c>
      <c r="M622" t="s">
        <v>379</v>
      </c>
      <c r="N622" t="s">
        <v>1347</v>
      </c>
      <c r="O622"/>
      <c r="P622"/>
    </row>
    <row r="623" spans="2:16" x14ac:dyDescent="0.25">
      <c r="B623">
        <v>2</v>
      </c>
      <c r="C623">
        <v>3</v>
      </c>
      <c r="D623">
        <v>4</v>
      </c>
      <c r="E623">
        <v>25</v>
      </c>
      <c r="F623"/>
      <c r="G623" t="s">
        <v>1274</v>
      </c>
      <c r="H623" t="s">
        <v>1251</v>
      </c>
      <c r="I623" t="s">
        <v>1252</v>
      </c>
      <c r="J623" t="s">
        <v>1471</v>
      </c>
      <c r="K623" t="s">
        <v>1472</v>
      </c>
      <c r="L623" s="3" t="s">
        <v>383</v>
      </c>
      <c r="M623" t="s">
        <v>379</v>
      </c>
      <c r="N623" t="s">
        <v>1347</v>
      </c>
      <c r="O623"/>
      <c r="P623"/>
    </row>
    <row r="624" spans="2:16" x14ac:dyDescent="0.25">
      <c r="B624">
        <v>2</v>
      </c>
      <c r="C624">
        <v>3</v>
      </c>
      <c r="D624">
        <v>4</v>
      </c>
      <c r="E624">
        <v>25</v>
      </c>
      <c r="F624"/>
      <c r="G624" t="s">
        <v>1274</v>
      </c>
      <c r="H624" t="s">
        <v>1251</v>
      </c>
      <c r="I624" t="s">
        <v>1252</v>
      </c>
      <c r="J624" t="s">
        <v>440</v>
      </c>
      <c r="K624" t="s">
        <v>441</v>
      </c>
      <c r="L624" s="3" t="s">
        <v>383</v>
      </c>
      <c r="M624" t="s">
        <v>379</v>
      </c>
      <c r="N624" t="s">
        <v>1347</v>
      </c>
      <c r="O624"/>
      <c r="P624"/>
    </row>
    <row r="625" spans="2:16" x14ac:dyDescent="0.25">
      <c r="B625">
        <v>2</v>
      </c>
      <c r="C625">
        <v>3</v>
      </c>
      <c r="D625">
        <v>4</v>
      </c>
      <c r="E625">
        <v>25</v>
      </c>
      <c r="F625"/>
      <c r="G625" t="s">
        <v>1274</v>
      </c>
      <c r="H625" t="s">
        <v>1251</v>
      </c>
      <c r="I625" t="s">
        <v>1252</v>
      </c>
      <c r="J625" t="s">
        <v>455</v>
      </c>
      <c r="K625" t="s">
        <v>1095</v>
      </c>
      <c r="L625" s="3" t="s">
        <v>383</v>
      </c>
      <c r="M625" t="s">
        <v>379</v>
      </c>
      <c r="N625" t="s">
        <v>1347</v>
      </c>
      <c r="O625"/>
      <c r="P625"/>
    </row>
    <row r="626" spans="2:16" x14ac:dyDescent="0.25">
      <c r="B626">
        <v>2</v>
      </c>
      <c r="C626">
        <v>3</v>
      </c>
      <c r="D626">
        <v>4</v>
      </c>
      <c r="E626">
        <v>25</v>
      </c>
      <c r="F626"/>
      <c r="G626" t="s">
        <v>1274</v>
      </c>
      <c r="H626" t="s">
        <v>1251</v>
      </c>
      <c r="I626" t="s">
        <v>1252</v>
      </c>
      <c r="J626" t="s">
        <v>1179</v>
      </c>
      <c r="K626" t="s">
        <v>1180</v>
      </c>
      <c r="L626" s="3" t="s">
        <v>383</v>
      </c>
      <c r="M626" t="s">
        <v>379</v>
      </c>
      <c r="N626" t="s">
        <v>1347</v>
      </c>
      <c r="O626"/>
      <c r="P626"/>
    </row>
    <row r="627" spans="2:16" x14ac:dyDescent="0.25">
      <c r="B627">
        <v>2</v>
      </c>
      <c r="C627">
        <v>3</v>
      </c>
      <c r="D627">
        <v>4</v>
      </c>
      <c r="E627">
        <v>25</v>
      </c>
      <c r="F627"/>
      <c r="G627" t="s">
        <v>1274</v>
      </c>
      <c r="H627" t="s">
        <v>1251</v>
      </c>
      <c r="I627" t="s">
        <v>1252</v>
      </c>
      <c r="J627" t="s">
        <v>1284</v>
      </c>
      <c r="K627" t="s">
        <v>1285</v>
      </c>
      <c r="L627" s="3" t="s">
        <v>383</v>
      </c>
      <c r="M627" t="s">
        <v>379</v>
      </c>
      <c r="N627" t="s">
        <v>1347</v>
      </c>
      <c r="O627"/>
      <c r="P627"/>
    </row>
    <row r="628" spans="2:16" x14ac:dyDescent="0.25">
      <c r="B628" s="210">
        <v>2</v>
      </c>
      <c r="C628" s="210">
        <v>3</v>
      </c>
      <c r="D628" s="210">
        <v>5</v>
      </c>
      <c r="E628" s="211"/>
      <c r="F628" s="167"/>
      <c r="G628" s="168"/>
      <c r="H628" s="167"/>
      <c r="I628" s="167"/>
      <c r="J628" s="169"/>
      <c r="K628" s="167" t="s">
        <v>1286</v>
      </c>
      <c r="L628" s="167"/>
      <c r="M628" s="167"/>
      <c r="N628" s="167"/>
      <c r="O628" s="167"/>
      <c r="P628" s="167"/>
    </row>
    <row r="629" spans="2:16" x14ac:dyDescent="0.25">
      <c r="B629" s="212">
        <v>2</v>
      </c>
      <c r="C629" s="212">
        <v>3</v>
      </c>
      <c r="D629" s="212">
        <v>5</v>
      </c>
      <c r="E629" s="213">
        <v>22</v>
      </c>
      <c r="F629" s="171"/>
      <c r="G629" s="172" t="s">
        <v>1289</v>
      </c>
      <c r="H629" s="171"/>
      <c r="I629" s="171"/>
      <c r="J629" s="173"/>
      <c r="K629" s="171"/>
      <c r="L629" s="171"/>
      <c r="M629" s="171"/>
      <c r="N629" s="171"/>
      <c r="O629" s="171"/>
      <c r="P629" s="171"/>
    </row>
    <row r="630" spans="2:16" x14ac:dyDescent="0.25">
      <c r="B630" s="214">
        <v>2</v>
      </c>
      <c r="C630" s="214">
        <v>3</v>
      </c>
      <c r="D630" s="214">
        <v>5</v>
      </c>
      <c r="E630" s="215">
        <v>22</v>
      </c>
      <c r="F630" s="175"/>
      <c r="G630" s="176" t="s">
        <v>1289</v>
      </c>
      <c r="H630" s="175" t="s">
        <v>1183</v>
      </c>
      <c r="I630" s="175" t="s">
        <v>1184</v>
      </c>
      <c r="J630" s="177"/>
      <c r="K630" s="175"/>
      <c r="L630" s="175"/>
      <c r="M630" s="175"/>
      <c r="N630" s="175"/>
      <c r="O630" s="175"/>
      <c r="P630" s="175"/>
    </row>
    <row r="631" spans="2:16" x14ac:dyDescent="0.25">
      <c r="B631">
        <v>2</v>
      </c>
      <c r="C631">
        <v>3</v>
      </c>
      <c r="D631">
        <v>5</v>
      </c>
      <c r="E631">
        <v>22</v>
      </c>
      <c r="F631"/>
      <c r="G631" t="s">
        <v>1289</v>
      </c>
      <c r="H631" t="s">
        <v>1183</v>
      </c>
      <c r="I631" t="s">
        <v>1184</v>
      </c>
      <c r="J631" t="s">
        <v>1543</v>
      </c>
      <c r="K631" t="s">
        <v>1544</v>
      </c>
      <c r="L631" s="3" t="s">
        <v>383</v>
      </c>
      <c r="M631" t="s">
        <v>379</v>
      </c>
      <c r="N631" t="s">
        <v>1355</v>
      </c>
      <c r="O631"/>
      <c r="P631"/>
    </row>
    <row r="632" spans="2:16" x14ac:dyDescent="0.25">
      <c r="B632">
        <v>2</v>
      </c>
      <c r="C632">
        <v>3</v>
      </c>
      <c r="D632">
        <v>5</v>
      </c>
      <c r="E632">
        <v>22</v>
      </c>
      <c r="F632"/>
      <c r="G632" t="s">
        <v>1289</v>
      </c>
      <c r="H632" t="s">
        <v>1183</v>
      </c>
      <c r="I632" t="s">
        <v>1184</v>
      </c>
      <c r="J632" t="s">
        <v>1185</v>
      </c>
      <c r="K632" t="s">
        <v>1607</v>
      </c>
      <c r="L632" s="3" t="s">
        <v>383</v>
      </c>
      <c r="M632" t="s">
        <v>379</v>
      </c>
      <c r="N632" t="s">
        <v>1355</v>
      </c>
      <c r="O632"/>
      <c r="P632"/>
    </row>
    <row r="633" spans="2:16" x14ac:dyDescent="0.25">
      <c r="B633" s="214">
        <v>2</v>
      </c>
      <c r="C633" s="214">
        <v>3</v>
      </c>
      <c r="D633" s="214">
        <v>5</v>
      </c>
      <c r="E633" s="215">
        <v>22</v>
      </c>
      <c r="F633" s="175"/>
      <c r="G633" s="176" t="s">
        <v>1289</v>
      </c>
      <c r="H633" s="175" t="s">
        <v>1251</v>
      </c>
      <c r="I633" s="175" t="s">
        <v>1252</v>
      </c>
      <c r="J633" s="177"/>
      <c r="K633" s="175"/>
      <c r="L633" s="175"/>
      <c r="M633" s="175"/>
      <c r="N633" s="175"/>
      <c r="O633" s="175"/>
      <c r="P633" s="175"/>
    </row>
    <row r="634" spans="2:16" x14ac:dyDescent="0.25">
      <c r="B634">
        <v>2</v>
      </c>
      <c r="C634">
        <v>3</v>
      </c>
      <c r="D634">
        <v>5</v>
      </c>
      <c r="E634">
        <v>22</v>
      </c>
      <c r="F634"/>
      <c r="G634" t="s">
        <v>1289</v>
      </c>
      <c r="H634" t="s">
        <v>1251</v>
      </c>
      <c r="I634" t="s">
        <v>1252</v>
      </c>
      <c r="J634" t="s">
        <v>1179</v>
      </c>
      <c r="K634" t="s">
        <v>1180</v>
      </c>
      <c r="L634" s="3" t="s">
        <v>383</v>
      </c>
      <c r="M634" t="s">
        <v>379</v>
      </c>
      <c r="N634" t="s">
        <v>1347</v>
      </c>
      <c r="O634"/>
      <c r="P634"/>
    </row>
    <row r="635" spans="2:16" x14ac:dyDescent="0.25">
      <c r="B635">
        <v>2</v>
      </c>
      <c r="C635">
        <v>3</v>
      </c>
      <c r="D635">
        <v>5</v>
      </c>
      <c r="E635">
        <v>22</v>
      </c>
      <c r="F635"/>
      <c r="G635" t="s">
        <v>1289</v>
      </c>
      <c r="H635" t="s">
        <v>1251</v>
      </c>
      <c r="I635" t="s">
        <v>1252</v>
      </c>
      <c r="J635" t="s">
        <v>1284</v>
      </c>
      <c r="K635" t="s">
        <v>1285</v>
      </c>
      <c r="L635" s="3" t="s">
        <v>383</v>
      </c>
      <c r="M635" t="s">
        <v>379</v>
      </c>
      <c r="N635" t="s">
        <v>1347</v>
      </c>
      <c r="O635"/>
      <c r="P635"/>
    </row>
    <row r="636" spans="2:16" x14ac:dyDescent="0.25">
      <c r="B636" s="214">
        <v>2</v>
      </c>
      <c r="C636" s="214">
        <v>3</v>
      </c>
      <c r="D636" s="214">
        <v>5</v>
      </c>
      <c r="E636" s="215">
        <v>22</v>
      </c>
      <c r="F636" s="175"/>
      <c r="G636" s="176" t="s">
        <v>1289</v>
      </c>
      <c r="H636" s="175" t="s">
        <v>1189</v>
      </c>
      <c r="I636" s="175" t="s">
        <v>1190</v>
      </c>
      <c r="J636" s="177"/>
      <c r="K636" s="175"/>
      <c r="L636" s="175"/>
      <c r="M636" s="175"/>
      <c r="N636" s="175"/>
      <c r="O636" s="175"/>
      <c r="P636" s="175"/>
    </row>
    <row r="637" spans="2:16" x14ac:dyDescent="0.25">
      <c r="B637">
        <v>2</v>
      </c>
      <c r="C637">
        <v>3</v>
      </c>
      <c r="D637">
        <v>5</v>
      </c>
      <c r="E637">
        <v>22</v>
      </c>
      <c r="F637"/>
      <c r="G637" t="s">
        <v>1289</v>
      </c>
      <c r="H637" t="s">
        <v>1189</v>
      </c>
      <c r="I637" t="s">
        <v>1190</v>
      </c>
      <c r="J637" t="s">
        <v>1611</v>
      </c>
      <c r="K637" t="s">
        <v>1612</v>
      </c>
      <c r="L637" s="3" t="s">
        <v>383</v>
      </c>
      <c r="M637" t="s">
        <v>379</v>
      </c>
      <c r="N637" t="s">
        <v>1347</v>
      </c>
      <c r="O637"/>
      <c r="P637"/>
    </row>
    <row r="638" spans="2:16" x14ac:dyDescent="0.25">
      <c r="B638">
        <v>2</v>
      </c>
      <c r="C638">
        <v>3</v>
      </c>
      <c r="D638">
        <v>5</v>
      </c>
      <c r="E638">
        <v>22</v>
      </c>
      <c r="F638"/>
      <c r="G638" t="s">
        <v>1289</v>
      </c>
      <c r="H638" t="s">
        <v>1189</v>
      </c>
      <c r="I638" t="s">
        <v>1190</v>
      </c>
      <c r="J638" t="s">
        <v>1613</v>
      </c>
      <c r="K638" t="s">
        <v>1614</v>
      </c>
      <c r="L638" s="3" t="s">
        <v>383</v>
      </c>
      <c r="M638" t="s">
        <v>379</v>
      </c>
      <c r="N638" t="s">
        <v>1345</v>
      </c>
      <c r="O638"/>
      <c r="P638"/>
    </row>
    <row r="639" spans="2:16" x14ac:dyDescent="0.25">
      <c r="B639">
        <v>2</v>
      </c>
      <c r="C639">
        <v>3</v>
      </c>
      <c r="D639">
        <v>5</v>
      </c>
      <c r="E639">
        <v>22</v>
      </c>
      <c r="F639"/>
      <c r="G639" t="s">
        <v>1289</v>
      </c>
      <c r="H639" t="s">
        <v>1189</v>
      </c>
      <c r="I639" t="s">
        <v>1190</v>
      </c>
      <c r="J639" t="s">
        <v>1615</v>
      </c>
      <c r="K639" t="s">
        <v>1616</v>
      </c>
      <c r="L639" s="3" t="s">
        <v>383</v>
      </c>
      <c r="M639" t="s">
        <v>379</v>
      </c>
      <c r="N639" t="s">
        <v>1345</v>
      </c>
      <c r="O639"/>
      <c r="P639"/>
    </row>
    <row r="640" spans="2:16" x14ac:dyDescent="0.25">
      <c r="B640">
        <v>2</v>
      </c>
      <c r="C640">
        <v>3</v>
      </c>
      <c r="D640">
        <v>5</v>
      </c>
      <c r="E640">
        <v>22</v>
      </c>
      <c r="F640"/>
      <c r="G640" t="s">
        <v>1289</v>
      </c>
      <c r="H640" t="s">
        <v>1189</v>
      </c>
      <c r="I640" t="s">
        <v>1190</v>
      </c>
      <c r="J640" t="s">
        <v>1617</v>
      </c>
      <c r="K640" t="s">
        <v>1618</v>
      </c>
      <c r="L640" s="3" t="s">
        <v>383</v>
      </c>
      <c r="M640" t="s">
        <v>379</v>
      </c>
      <c r="N640" t="s">
        <v>1345</v>
      </c>
      <c r="O640"/>
      <c r="P640"/>
    </row>
    <row r="641" spans="2:16" x14ac:dyDescent="0.25">
      <c r="B641">
        <v>2</v>
      </c>
      <c r="C641">
        <v>3</v>
      </c>
      <c r="D641">
        <v>5</v>
      </c>
      <c r="E641">
        <v>22</v>
      </c>
      <c r="F641"/>
      <c r="G641" t="s">
        <v>1289</v>
      </c>
      <c r="H641" t="s">
        <v>1189</v>
      </c>
      <c r="I641" t="s">
        <v>1190</v>
      </c>
      <c r="J641" t="s">
        <v>1619</v>
      </c>
      <c r="K641" t="s">
        <v>1620</v>
      </c>
      <c r="L641" s="3" t="s">
        <v>383</v>
      </c>
      <c r="M641" t="s">
        <v>379</v>
      </c>
      <c r="N641" t="s">
        <v>1345</v>
      </c>
      <c r="O641"/>
      <c r="P641"/>
    </row>
    <row r="642" spans="2:16" x14ac:dyDescent="0.25">
      <c r="B642">
        <v>2</v>
      </c>
      <c r="C642">
        <v>3</v>
      </c>
      <c r="D642">
        <v>5</v>
      </c>
      <c r="E642">
        <v>22</v>
      </c>
      <c r="F642"/>
      <c r="G642" t="s">
        <v>1289</v>
      </c>
      <c r="H642" t="s">
        <v>1189</v>
      </c>
      <c r="I642" t="s">
        <v>1190</v>
      </c>
      <c r="J642" t="s">
        <v>1621</v>
      </c>
      <c r="K642" t="s">
        <v>1622</v>
      </c>
      <c r="L642" s="3" t="s">
        <v>383</v>
      </c>
      <c r="M642" t="s">
        <v>379</v>
      </c>
      <c r="N642" t="s">
        <v>1345</v>
      </c>
      <c r="O642"/>
      <c r="P642"/>
    </row>
    <row r="643" spans="2:16" x14ac:dyDescent="0.25">
      <c r="B643">
        <v>2</v>
      </c>
      <c r="C643">
        <v>3</v>
      </c>
      <c r="D643">
        <v>5</v>
      </c>
      <c r="E643">
        <v>22</v>
      </c>
      <c r="F643"/>
      <c r="G643" t="s">
        <v>1289</v>
      </c>
      <c r="H643" t="s">
        <v>1189</v>
      </c>
      <c r="I643" t="s">
        <v>1190</v>
      </c>
      <c r="J643" t="s">
        <v>1623</v>
      </c>
      <c r="K643" t="s">
        <v>1624</v>
      </c>
      <c r="L643" s="3" t="s">
        <v>383</v>
      </c>
      <c r="M643" t="s">
        <v>379</v>
      </c>
      <c r="N643" t="s">
        <v>1345</v>
      </c>
      <c r="O643"/>
      <c r="P643"/>
    </row>
    <row r="644" spans="2:16" x14ac:dyDescent="0.25">
      <c r="B644">
        <v>2</v>
      </c>
      <c r="C644">
        <v>3</v>
      </c>
      <c r="D644">
        <v>5</v>
      </c>
      <c r="E644">
        <v>22</v>
      </c>
      <c r="F644"/>
      <c r="G644" t="s">
        <v>1289</v>
      </c>
      <c r="H644" t="s">
        <v>1189</v>
      </c>
      <c r="I644" t="s">
        <v>1190</v>
      </c>
      <c r="J644" t="s">
        <v>1625</v>
      </c>
      <c r="K644" t="s">
        <v>1626</v>
      </c>
      <c r="L644" s="3" t="s">
        <v>383</v>
      </c>
      <c r="M644" t="s">
        <v>379</v>
      </c>
      <c r="N644" t="s">
        <v>1345</v>
      </c>
      <c r="O644"/>
      <c r="P644"/>
    </row>
    <row r="645" spans="2:16" x14ac:dyDescent="0.25">
      <c r="B645" s="207">
        <v>2</v>
      </c>
      <c r="C645" s="207">
        <v>6</v>
      </c>
      <c r="D645" s="208"/>
      <c r="E645" s="209"/>
      <c r="F645" s="163"/>
      <c r="G645" s="164"/>
      <c r="H645" s="163"/>
      <c r="I645" s="163"/>
      <c r="J645" s="165"/>
      <c r="K645" s="163" t="s">
        <v>1292</v>
      </c>
      <c r="L645" s="163"/>
      <c r="M645" s="163"/>
      <c r="N645" s="163"/>
      <c r="O645" s="163"/>
      <c r="P645" s="163"/>
    </row>
    <row r="646" spans="2:16" x14ac:dyDescent="0.25">
      <c r="B646" s="210">
        <v>2</v>
      </c>
      <c r="C646" s="210">
        <v>6</v>
      </c>
      <c r="D646" s="210">
        <v>8</v>
      </c>
      <c r="E646" s="211"/>
      <c r="F646" s="167"/>
      <c r="G646" s="168"/>
      <c r="H646" s="167"/>
      <c r="I646" s="167"/>
      <c r="J646" s="169"/>
      <c r="K646" s="167" t="s">
        <v>1293</v>
      </c>
      <c r="L646" s="167"/>
      <c r="M646" s="167"/>
      <c r="N646" s="167"/>
      <c r="O646" s="167"/>
      <c r="P646" s="167"/>
    </row>
    <row r="647" spans="2:16" x14ac:dyDescent="0.25">
      <c r="B647" s="212">
        <v>2</v>
      </c>
      <c r="C647" s="212">
        <v>6</v>
      </c>
      <c r="D647" s="212">
        <v>8</v>
      </c>
      <c r="E647" s="213">
        <v>2</v>
      </c>
      <c r="F647" s="171"/>
      <c r="G647" s="172" t="s">
        <v>1099</v>
      </c>
      <c r="H647" s="171"/>
      <c r="I647" s="171"/>
      <c r="J647" s="173"/>
      <c r="K647" s="171"/>
      <c r="L647" s="171"/>
      <c r="M647" s="171"/>
      <c r="N647" s="171"/>
      <c r="O647" s="171"/>
      <c r="P647" s="171"/>
    </row>
    <row r="648" spans="2:16" x14ac:dyDescent="0.25">
      <c r="B648" s="214">
        <v>2</v>
      </c>
      <c r="C648" s="214">
        <v>6</v>
      </c>
      <c r="D648" s="214">
        <v>8</v>
      </c>
      <c r="E648" s="215">
        <v>2</v>
      </c>
      <c r="F648" s="175"/>
      <c r="G648" s="176" t="s">
        <v>1099</v>
      </c>
      <c r="H648" s="175" t="s">
        <v>442</v>
      </c>
      <c r="I648" s="175" t="s">
        <v>443</v>
      </c>
      <c r="J648" s="177"/>
      <c r="K648" s="175"/>
      <c r="L648" s="175"/>
      <c r="M648" s="175"/>
      <c r="N648" s="175"/>
      <c r="O648" s="175"/>
      <c r="P648" s="175"/>
    </row>
    <row r="649" spans="2:16" x14ac:dyDescent="0.25">
      <c r="B649">
        <v>2</v>
      </c>
      <c r="C649">
        <v>6</v>
      </c>
      <c r="D649">
        <v>8</v>
      </c>
      <c r="E649">
        <v>2</v>
      </c>
      <c r="F649"/>
      <c r="G649" t="s">
        <v>1099</v>
      </c>
      <c r="H649" t="s">
        <v>442</v>
      </c>
      <c r="I649" t="s">
        <v>443</v>
      </c>
      <c r="J649" t="s">
        <v>1100</v>
      </c>
      <c r="K649" t="s">
        <v>1101</v>
      </c>
      <c r="L649" s="3" t="s">
        <v>383</v>
      </c>
      <c r="M649" t="s">
        <v>377</v>
      </c>
      <c r="N649" t="s">
        <v>378</v>
      </c>
      <c r="O649"/>
      <c r="P649"/>
    </row>
    <row r="650" spans="2:16" x14ac:dyDescent="0.25">
      <c r="B650">
        <v>2</v>
      </c>
      <c r="C650">
        <v>6</v>
      </c>
      <c r="D650">
        <v>8</v>
      </c>
      <c r="E650">
        <v>2</v>
      </c>
      <c r="F650"/>
      <c r="G650" t="s">
        <v>1099</v>
      </c>
      <c r="H650" t="s">
        <v>442</v>
      </c>
      <c r="I650" t="s">
        <v>443</v>
      </c>
      <c r="J650" t="s">
        <v>1469</v>
      </c>
      <c r="K650" t="s">
        <v>1470</v>
      </c>
      <c r="L650" s="3" t="s">
        <v>383</v>
      </c>
      <c r="M650" t="s">
        <v>377</v>
      </c>
      <c r="N650" t="s">
        <v>378</v>
      </c>
      <c r="O650"/>
      <c r="P650"/>
    </row>
    <row r="651" spans="2:16" x14ac:dyDescent="0.25">
      <c r="B651">
        <v>2</v>
      </c>
      <c r="C651">
        <v>6</v>
      </c>
      <c r="D651">
        <v>8</v>
      </c>
      <c r="E651">
        <v>2</v>
      </c>
      <c r="F651"/>
      <c r="G651" t="s">
        <v>1099</v>
      </c>
      <c r="H651" t="s">
        <v>442</v>
      </c>
      <c r="I651" t="s">
        <v>443</v>
      </c>
      <c r="J651" t="s">
        <v>1471</v>
      </c>
      <c r="K651" t="s">
        <v>1472</v>
      </c>
      <c r="L651" s="3" t="s">
        <v>383</v>
      </c>
      <c r="M651" t="s">
        <v>377</v>
      </c>
      <c r="N651" t="s">
        <v>378</v>
      </c>
      <c r="O651"/>
      <c r="P651"/>
    </row>
    <row r="652" spans="2:16" x14ac:dyDescent="0.25">
      <c r="B652">
        <v>2</v>
      </c>
      <c r="C652">
        <v>6</v>
      </c>
      <c r="D652">
        <v>8</v>
      </c>
      <c r="E652">
        <v>2</v>
      </c>
      <c r="F652"/>
      <c r="G652" t="s">
        <v>1099</v>
      </c>
      <c r="H652" t="s">
        <v>442</v>
      </c>
      <c r="I652" t="s">
        <v>443</v>
      </c>
      <c r="J652" t="s">
        <v>440</v>
      </c>
      <c r="K652" t="s">
        <v>441</v>
      </c>
      <c r="L652" s="3" t="s">
        <v>383</v>
      </c>
      <c r="M652" t="s">
        <v>377</v>
      </c>
      <c r="N652" t="s">
        <v>378</v>
      </c>
      <c r="O652"/>
      <c r="P652"/>
    </row>
    <row r="653" spans="2:16" x14ac:dyDescent="0.25">
      <c r="B653">
        <v>2</v>
      </c>
      <c r="C653">
        <v>6</v>
      </c>
      <c r="D653">
        <v>8</v>
      </c>
      <c r="E653">
        <v>2</v>
      </c>
      <c r="F653"/>
      <c r="G653" t="s">
        <v>1099</v>
      </c>
      <c r="H653" t="s">
        <v>442</v>
      </c>
      <c r="I653" t="s">
        <v>443</v>
      </c>
      <c r="J653" t="s">
        <v>455</v>
      </c>
      <c r="K653" t="s">
        <v>1095</v>
      </c>
      <c r="L653" s="3" t="s">
        <v>383</v>
      </c>
      <c r="M653" t="s">
        <v>377</v>
      </c>
      <c r="N653" t="s">
        <v>378</v>
      </c>
      <c r="O653"/>
      <c r="P653"/>
    </row>
    <row r="654" spans="2:16" x14ac:dyDescent="0.25">
      <c r="B654" s="212">
        <v>2</v>
      </c>
      <c r="C654" s="212">
        <v>6</v>
      </c>
      <c r="D654" s="212">
        <v>8</v>
      </c>
      <c r="E654" s="213">
        <v>12</v>
      </c>
      <c r="F654" s="171"/>
      <c r="G654" s="172" t="s">
        <v>1294</v>
      </c>
      <c r="H654" s="171"/>
      <c r="I654" s="171"/>
      <c r="J654" s="173"/>
      <c r="K654" s="171"/>
      <c r="L654" s="171"/>
      <c r="M654" s="171"/>
      <c r="N654" s="171"/>
      <c r="O654" s="171"/>
      <c r="P654" s="171"/>
    </row>
    <row r="655" spans="2:16" x14ac:dyDescent="0.25">
      <c r="B655" s="214">
        <v>2</v>
      </c>
      <c r="C655" s="214">
        <v>6</v>
      </c>
      <c r="D655" s="214">
        <v>8</v>
      </c>
      <c r="E655" s="215">
        <v>12</v>
      </c>
      <c r="F655" s="175"/>
      <c r="G655" s="176" t="s">
        <v>1294</v>
      </c>
      <c r="H655" s="175" t="s">
        <v>1243</v>
      </c>
      <c r="I655" s="175" t="s">
        <v>1244</v>
      </c>
      <c r="J655" s="177"/>
      <c r="K655" s="175"/>
      <c r="L655" s="175"/>
      <c r="M655" s="175"/>
      <c r="N655" s="175"/>
      <c r="O655" s="175"/>
      <c r="P655" s="175"/>
    </row>
    <row r="656" spans="2:16" x14ac:dyDescent="0.25">
      <c r="B656">
        <v>2</v>
      </c>
      <c r="C656">
        <v>6</v>
      </c>
      <c r="D656">
        <v>8</v>
      </c>
      <c r="E656">
        <v>12</v>
      </c>
      <c r="F656"/>
      <c r="G656" t="s">
        <v>1294</v>
      </c>
      <c r="H656" t="s">
        <v>1243</v>
      </c>
      <c r="I656" t="s">
        <v>1244</v>
      </c>
      <c r="J656" t="s">
        <v>1549</v>
      </c>
      <c r="K656" t="s">
        <v>1301</v>
      </c>
      <c r="L656" s="3" t="s">
        <v>383</v>
      </c>
      <c r="M656" t="s">
        <v>390</v>
      </c>
      <c r="N656" t="s">
        <v>1359</v>
      </c>
      <c r="O656"/>
      <c r="P656"/>
    </row>
    <row r="657" spans="2:16" x14ac:dyDescent="0.25">
      <c r="B657">
        <v>2</v>
      </c>
      <c r="C657">
        <v>6</v>
      </c>
      <c r="D657">
        <v>8</v>
      </c>
      <c r="E657">
        <v>12</v>
      </c>
      <c r="F657"/>
      <c r="G657" t="s">
        <v>1294</v>
      </c>
      <c r="H657" t="s">
        <v>1243</v>
      </c>
      <c r="I657" t="s">
        <v>1244</v>
      </c>
      <c r="J657" t="s">
        <v>1469</v>
      </c>
      <c r="K657" t="s">
        <v>1470</v>
      </c>
      <c r="L657" s="3" t="s">
        <v>383</v>
      </c>
      <c r="M657" t="s">
        <v>390</v>
      </c>
      <c r="N657" t="s">
        <v>1359</v>
      </c>
      <c r="O657"/>
      <c r="P657"/>
    </row>
    <row r="658" spans="2:16" x14ac:dyDescent="0.25">
      <c r="B658">
        <v>2</v>
      </c>
      <c r="C658">
        <v>6</v>
      </c>
      <c r="D658">
        <v>8</v>
      </c>
      <c r="E658">
        <v>12</v>
      </c>
      <c r="F658"/>
      <c r="G658" t="s">
        <v>1294</v>
      </c>
      <c r="H658" t="s">
        <v>1243</v>
      </c>
      <c r="I658" t="s">
        <v>1244</v>
      </c>
      <c r="J658" t="s">
        <v>1471</v>
      </c>
      <c r="K658" t="s">
        <v>1472</v>
      </c>
      <c r="L658" s="3" t="s">
        <v>383</v>
      </c>
      <c r="M658" t="s">
        <v>390</v>
      </c>
      <c r="N658" t="s">
        <v>1359</v>
      </c>
      <c r="O658"/>
      <c r="P658"/>
    </row>
    <row r="659" spans="2:16" x14ac:dyDescent="0.25">
      <c r="B659">
        <v>2</v>
      </c>
      <c r="C659">
        <v>6</v>
      </c>
      <c r="D659">
        <v>8</v>
      </c>
      <c r="E659">
        <v>12</v>
      </c>
      <c r="F659"/>
      <c r="G659" t="s">
        <v>1294</v>
      </c>
      <c r="H659" t="s">
        <v>1243</v>
      </c>
      <c r="I659" t="s">
        <v>1244</v>
      </c>
      <c r="J659" t="s">
        <v>440</v>
      </c>
      <c r="K659" t="s">
        <v>441</v>
      </c>
      <c r="L659" s="3" t="s">
        <v>383</v>
      </c>
      <c r="M659" t="s">
        <v>390</v>
      </c>
      <c r="N659" t="s">
        <v>1359</v>
      </c>
      <c r="O659"/>
      <c r="P659"/>
    </row>
    <row r="660" spans="2:16" x14ac:dyDescent="0.25">
      <c r="B660">
        <v>2</v>
      </c>
      <c r="C660">
        <v>6</v>
      </c>
      <c r="D660">
        <v>8</v>
      </c>
      <c r="E660">
        <v>12</v>
      </c>
      <c r="F660"/>
      <c r="G660" t="s">
        <v>1294</v>
      </c>
      <c r="H660" t="s">
        <v>1243</v>
      </c>
      <c r="I660" t="s">
        <v>1244</v>
      </c>
      <c r="J660" t="s">
        <v>455</v>
      </c>
      <c r="K660" t="s">
        <v>1095</v>
      </c>
      <c r="L660" s="3" t="s">
        <v>383</v>
      </c>
      <c r="M660" t="s">
        <v>390</v>
      </c>
      <c r="N660" t="s">
        <v>1359</v>
      </c>
      <c r="O660"/>
      <c r="P660"/>
    </row>
    <row r="661" spans="2:16" x14ac:dyDescent="0.25">
      <c r="B661" s="205">
        <v>3</v>
      </c>
      <c r="C661" s="205"/>
      <c r="D661" s="205"/>
      <c r="E661" s="206"/>
      <c r="F661" s="162"/>
      <c r="G661" s="162"/>
      <c r="H661" s="162"/>
      <c r="I661" s="162"/>
      <c r="J661" s="162"/>
      <c r="K661" s="162" t="s">
        <v>1304</v>
      </c>
      <c r="L661" s="162"/>
      <c r="M661" s="162"/>
      <c r="N661" s="162"/>
      <c r="O661" s="162"/>
      <c r="P661" s="162"/>
    </row>
    <row r="662" spans="2:16" x14ac:dyDescent="0.25">
      <c r="B662" s="207">
        <v>3</v>
      </c>
      <c r="C662" s="207">
        <v>8</v>
      </c>
      <c r="D662" s="208"/>
      <c r="E662" s="209"/>
      <c r="F662" s="163"/>
      <c r="G662" s="164"/>
      <c r="H662" s="163"/>
      <c r="I662" s="163"/>
      <c r="J662" s="165"/>
      <c r="K662" s="163" t="s">
        <v>1551</v>
      </c>
      <c r="L662" s="163"/>
      <c r="M662" s="163"/>
      <c r="N662" s="163"/>
      <c r="O662" s="163"/>
      <c r="P662" s="163"/>
    </row>
    <row r="663" spans="2:16" x14ac:dyDescent="0.25">
      <c r="B663" s="210">
        <v>3</v>
      </c>
      <c r="C663" s="210">
        <v>8</v>
      </c>
      <c r="D663" s="210">
        <v>1</v>
      </c>
      <c r="E663" s="211"/>
      <c r="F663" s="167"/>
      <c r="G663" s="168"/>
      <c r="H663" s="167"/>
      <c r="I663" s="167"/>
      <c r="J663" s="169"/>
      <c r="K663" s="167" t="s">
        <v>1305</v>
      </c>
      <c r="L663" s="167"/>
      <c r="M663" s="167"/>
      <c r="N663" s="167"/>
      <c r="O663" s="167"/>
      <c r="P663" s="167"/>
    </row>
    <row r="664" spans="2:16" x14ac:dyDescent="0.25">
      <c r="B664" s="212">
        <v>3</v>
      </c>
      <c r="C664" s="212">
        <v>8</v>
      </c>
      <c r="D664" s="212">
        <v>1</v>
      </c>
      <c r="E664" s="213">
        <v>24</v>
      </c>
      <c r="F664" s="171"/>
      <c r="G664" s="172" t="s">
        <v>1306</v>
      </c>
      <c r="H664" s="171"/>
      <c r="I664" s="171"/>
      <c r="J664" s="173"/>
      <c r="K664" s="171"/>
      <c r="L664" s="171"/>
      <c r="M664" s="171"/>
      <c r="N664" s="171"/>
      <c r="O664" s="171"/>
      <c r="P664" s="171"/>
    </row>
    <row r="665" spans="2:16" x14ac:dyDescent="0.25">
      <c r="B665" s="214">
        <v>3</v>
      </c>
      <c r="C665" s="214">
        <v>8</v>
      </c>
      <c r="D665" s="214">
        <v>1</v>
      </c>
      <c r="E665" s="215">
        <v>24</v>
      </c>
      <c r="F665" s="175"/>
      <c r="G665" s="176" t="s">
        <v>1306</v>
      </c>
      <c r="H665" s="175" t="s">
        <v>448</v>
      </c>
      <c r="I665" s="175" t="s">
        <v>449</v>
      </c>
      <c r="J665" s="177"/>
      <c r="K665" s="175"/>
      <c r="L665" s="175"/>
      <c r="M665" s="175"/>
      <c r="N665" s="175"/>
      <c r="O665" s="175"/>
      <c r="P665" s="175"/>
    </row>
    <row r="666" spans="2:16" x14ac:dyDescent="0.25">
      <c r="B666">
        <v>3</v>
      </c>
      <c r="C666">
        <v>8</v>
      </c>
      <c r="D666">
        <v>1</v>
      </c>
      <c r="E666">
        <v>24</v>
      </c>
      <c r="F666"/>
      <c r="G666" t="s">
        <v>1306</v>
      </c>
      <c r="H666" t="s">
        <v>448</v>
      </c>
      <c r="I666" t="s">
        <v>449</v>
      </c>
      <c r="J666" t="s">
        <v>1469</v>
      </c>
      <c r="K666" t="s">
        <v>1470</v>
      </c>
      <c r="L666" s="3" t="s">
        <v>383</v>
      </c>
      <c r="M666" t="s">
        <v>380</v>
      </c>
      <c r="N666" t="s">
        <v>1342</v>
      </c>
      <c r="O666" t="s">
        <v>1354</v>
      </c>
      <c r="P666"/>
    </row>
    <row r="667" spans="2:16" x14ac:dyDescent="0.25">
      <c r="F667" s="3"/>
      <c r="G667" s="3"/>
      <c r="I667" s="125"/>
    </row>
    <row r="668" spans="2:16" x14ac:dyDescent="0.25">
      <c r="B668" s="179"/>
      <c r="C668" s="179"/>
      <c r="D668" s="147"/>
      <c r="E668" s="147"/>
      <c r="F668" s="203"/>
      <c r="G668" s="147"/>
      <c r="I668" s="146"/>
      <c r="J668" s="147"/>
      <c r="K668" s="201"/>
      <c r="L668" s="201"/>
    </row>
    <row r="669" spans="2:16" x14ac:dyDescent="0.25">
      <c r="B669" s="204" t="s">
        <v>1568</v>
      </c>
    </row>
    <row r="671" spans="2:16" ht="30" x14ac:dyDescent="0.25">
      <c r="B671" s="156" t="s">
        <v>1086</v>
      </c>
      <c r="C671" s="156" t="s">
        <v>1087</v>
      </c>
      <c r="D671" s="157" t="s">
        <v>1558</v>
      </c>
      <c r="E671" s="159" t="s">
        <v>218</v>
      </c>
      <c r="F671" s="158" t="s">
        <v>219</v>
      </c>
      <c r="G671" s="159" t="s">
        <v>220</v>
      </c>
      <c r="H671" s="159" t="s">
        <v>221</v>
      </c>
      <c r="I671" s="160" t="s">
        <v>222</v>
      </c>
      <c r="J671" s="159" t="s">
        <v>223</v>
      </c>
      <c r="K671" s="159" t="s">
        <v>224</v>
      </c>
      <c r="L671" s="156" t="s">
        <v>1088</v>
      </c>
      <c r="M671" s="158" t="s">
        <v>228</v>
      </c>
      <c r="N671" s="158" t="s">
        <v>229</v>
      </c>
      <c r="O671" s="158" t="s">
        <v>230</v>
      </c>
      <c r="P671" s="158" t="s">
        <v>231</v>
      </c>
    </row>
    <row r="672" spans="2:16" x14ac:dyDescent="0.25">
      <c r="B672" s="205">
        <v>1</v>
      </c>
      <c r="C672" s="205"/>
      <c r="D672" s="205"/>
      <c r="E672" s="206"/>
      <c r="F672" s="162"/>
      <c r="G672" s="162"/>
      <c r="H672" s="162"/>
      <c r="I672" s="162"/>
      <c r="J672" s="162"/>
      <c r="K672" s="162" t="s">
        <v>1089</v>
      </c>
      <c r="L672" s="162"/>
      <c r="M672" s="162"/>
      <c r="N672" s="162"/>
      <c r="O672" s="162"/>
      <c r="P672" s="162"/>
    </row>
    <row r="673" spans="2:16" x14ac:dyDescent="0.25">
      <c r="B673" s="207">
        <v>1</v>
      </c>
      <c r="C673" s="207">
        <v>3</v>
      </c>
      <c r="D673" s="208"/>
      <c r="E673" s="209"/>
      <c r="F673" s="163"/>
      <c r="G673" s="164"/>
      <c r="H673" s="163"/>
      <c r="I673" s="163"/>
      <c r="J673" s="165"/>
      <c r="K673" s="163" t="s">
        <v>1467</v>
      </c>
      <c r="L673" s="163"/>
      <c r="M673" s="163"/>
      <c r="N673" s="163"/>
      <c r="O673" s="163"/>
      <c r="P673" s="163"/>
    </row>
    <row r="674" spans="2:16" x14ac:dyDescent="0.25">
      <c r="B674" s="210">
        <v>1</v>
      </c>
      <c r="C674" s="210">
        <v>3</v>
      </c>
      <c r="D674" s="210">
        <v>4</v>
      </c>
      <c r="E674" s="211"/>
      <c r="F674" s="167"/>
      <c r="G674" s="168"/>
      <c r="H674" s="167"/>
      <c r="I674" s="167"/>
      <c r="J674" s="169"/>
      <c r="K674" s="167" t="s">
        <v>1468</v>
      </c>
      <c r="L674" s="167"/>
      <c r="M674" s="167"/>
      <c r="N674" s="167"/>
      <c r="O674" s="167"/>
      <c r="P674" s="167"/>
    </row>
    <row r="675" spans="2:16" x14ac:dyDescent="0.25">
      <c r="B675" s="212">
        <v>1</v>
      </c>
      <c r="C675" s="212">
        <v>3</v>
      </c>
      <c r="D675" s="212">
        <v>4</v>
      </c>
      <c r="E675" s="213">
        <v>1</v>
      </c>
      <c r="F675" s="171"/>
      <c r="G675" s="172" t="s">
        <v>1090</v>
      </c>
      <c r="H675" s="171"/>
      <c r="I675" s="171"/>
      <c r="J675" s="173"/>
      <c r="K675" s="171"/>
      <c r="L675" s="171"/>
      <c r="M675" s="171"/>
      <c r="N675" s="171"/>
      <c r="O675" s="171"/>
      <c r="P675" s="171"/>
    </row>
    <row r="676" spans="2:16" x14ac:dyDescent="0.25">
      <c r="B676" s="214">
        <v>1</v>
      </c>
      <c r="C676" s="214">
        <v>3</v>
      </c>
      <c r="D676" s="214">
        <v>4</v>
      </c>
      <c r="E676" s="215">
        <v>1</v>
      </c>
      <c r="F676" s="175"/>
      <c r="G676" s="176" t="s">
        <v>1090</v>
      </c>
      <c r="H676" s="175" t="s">
        <v>438</v>
      </c>
      <c r="I676" s="175" t="s">
        <v>439</v>
      </c>
      <c r="J676" s="177"/>
      <c r="K676" s="175"/>
      <c r="L676" s="175"/>
      <c r="M676" s="175"/>
      <c r="N676" s="175"/>
      <c r="O676" s="175"/>
      <c r="P676" s="175"/>
    </row>
    <row r="677" spans="2:16" x14ac:dyDescent="0.25">
      <c r="B677">
        <v>1</v>
      </c>
      <c r="C677">
        <v>3</v>
      </c>
      <c r="D677">
        <v>4</v>
      </c>
      <c r="E677">
        <v>1</v>
      </c>
      <c r="F677"/>
      <c r="G677" t="s">
        <v>1090</v>
      </c>
      <c r="H677" t="s">
        <v>438</v>
      </c>
      <c r="I677" t="s">
        <v>439</v>
      </c>
      <c r="J677" t="s">
        <v>1091</v>
      </c>
      <c r="K677" t="s">
        <v>1092</v>
      </c>
      <c r="L677" t="s">
        <v>383</v>
      </c>
      <c r="M677" t="s">
        <v>390</v>
      </c>
      <c r="N677" t="s">
        <v>1359</v>
      </c>
      <c r="O677"/>
      <c r="P677"/>
    </row>
    <row r="678" spans="2:16" x14ac:dyDescent="0.25">
      <c r="B678">
        <v>1</v>
      </c>
      <c r="C678">
        <v>3</v>
      </c>
      <c r="D678">
        <v>4</v>
      </c>
      <c r="E678">
        <v>1</v>
      </c>
      <c r="F678"/>
      <c r="G678" t="s">
        <v>1090</v>
      </c>
      <c r="H678" t="s">
        <v>438</v>
      </c>
      <c r="I678" t="s">
        <v>439</v>
      </c>
      <c r="J678" t="s">
        <v>440</v>
      </c>
      <c r="K678" t="s">
        <v>441</v>
      </c>
      <c r="L678" t="s">
        <v>383</v>
      </c>
      <c r="M678" t="s">
        <v>390</v>
      </c>
      <c r="N678" t="s">
        <v>1359</v>
      </c>
      <c r="O678"/>
      <c r="P678"/>
    </row>
    <row r="679" spans="2:16" x14ac:dyDescent="0.25">
      <c r="B679">
        <v>1</v>
      </c>
      <c r="C679">
        <v>3</v>
      </c>
      <c r="D679">
        <v>4</v>
      </c>
      <c r="E679">
        <v>1</v>
      </c>
      <c r="F679"/>
      <c r="G679" t="s">
        <v>1090</v>
      </c>
      <c r="H679" t="s">
        <v>438</v>
      </c>
      <c r="I679" t="s">
        <v>439</v>
      </c>
      <c r="J679" t="s">
        <v>455</v>
      </c>
      <c r="K679" t="s">
        <v>1095</v>
      </c>
      <c r="L679" t="s">
        <v>383</v>
      </c>
      <c r="M679" t="s">
        <v>390</v>
      </c>
      <c r="N679" t="s">
        <v>1359</v>
      </c>
      <c r="O679"/>
      <c r="P679"/>
    </row>
    <row r="680" spans="2:16" x14ac:dyDescent="0.25">
      <c r="B680" s="205">
        <v>2</v>
      </c>
      <c r="C680" s="205"/>
      <c r="D680" s="205"/>
      <c r="E680" s="206"/>
      <c r="F680" s="162"/>
      <c r="G680" s="162"/>
      <c r="H680" s="162"/>
      <c r="I680" s="162"/>
      <c r="J680" s="162"/>
      <c r="K680" s="162" t="s">
        <v>1096</v>
      </c>
      <c r="L680" s="162"/>
      <c r="M680" s="162"/>
      <c r="N680" s="162"/>
      <c r="O680" s="162"/>
      <c r="P680" s="162"/>
    </row>
    <row r="681" spans="2:16" x14ac:dyDescent="0.25">
      <c r="B681" s="207">
        <v>2</v>
      </c>
      <c r="C681" s="207">
        <v>3</v>
      </c>
      <c r="D681" s="208"/>
      <c r="E681" s="209"/>
      <c r="F681" s="163"/>
      <c r="G681" s="164"/>
      <c r="H681" s="163"/>
      <c r="I681" s="163"/>
      <c r="J681" s="165"/>
      <c r="K681" s="163" t="s">
        <v>1097</v>
      </c>
      <c r="L681" s="163"/>
      <c r="M681" s="163"/>
      <c r="N681" s="163"/>
      <c r="O681" s="163"/>
      <c r="P681" s="163"/>
    </row>
    <row r="682" spans="2:16" x14ac:dyDescent="0.25">
      <c r="B682" s="210">
        <v>2</v>
      </c>
      <c r="C682" s="210">
        <v>3</v>
      </c>
      <c r="D682" s="210">
        <v>3</v>
      </c>
      <c r="E682" s="211"/>
      <c r="F682" s="167"/>
      <c r="G682" s="168"/>
      <c r="H682" s="167"/>
      <c r="I682" s="167"/>
      <c r="J682" s="169"/>
      <c r="K682" s="167" t="s">
        <v>1196</v>
      </c>
      <c r="L682" s="167"/>
      <c r="M682" s="167"/>
      <c r="N682" s="167"/>
      <c r="O682" s="167"/>
      <c r="P682" s="167"/>
    </row>
    <row r="683" spans="2:16" x14ac:dyDescent="0.25">
      <c r="B683" s="212">
        <v>2</v>
      </c>
      <c r="C683" s="212">
        <v>3</v>
      </c>
      <c r="D683" s="212">
        <v>3</v>
      </c>
      <c r="E683" s="213">
        <v>19</v>
      </c>
      <c r="F683" s="171"/>
      <c r="G683" s="172" t="s">
        <v>1197</v>
      </c>
      <c r="H683" s="171"/>
      <c r="I683" s="171"/>
      <c r="J683" s="173"/>
      <c r="K683" s="171"/>
      <c r="L683" s="171"/>
      <c r="M683" s="171"/>
      <c r="N683" s="171"/>
      <c r="O683" s="171"/>
      <c r="P683" s="171"/>
    </row>
    <row r="684" spans="2:16" x14ac:dyDescent="0.25">
      <c r="B684" s="214">
        <v>2</v>
      </c>
      <c r="C684" s="214">
        <v>3</v>
      </c>
      <c r="D684" s="214">
        <v>3</v>
      </c>
      <c r="E684" s="215">
        <v>19</v>
      </c>
      <c r="F684" s="175"/>
      <c r="G684" s="176" t="s">
        <v>1197</v>
      </c>
      <c r="H684" s="175" t="s">
        <v>446</v>
      </c>
      <c r="I684" s="175" t="s">
        <v>447</v>
      </c>
      <c r="J684" s="177"/>
      <c r="K684" s="175"/>
      <c r="L684" s="175"/>
      <c r="M684" s="175"/>
      <c r="N684" s="175"/>
      <c r="O684" s="175"/>
      <c r="P684" s="175"/>
    </row>
    <row r="685" spans="2:16" x14ac:dyDescent="0.25">
      <c r="B685">
        <v>2</v>
      </c>
      <c r="C685">
        <v>3</v>
      </c>
      <c r="D685">
        <v>3</v>
      </c>
      <c r="E685">
        <v>19</v>
      </c>
      <c r="F685"/>
      <c r="G685" t="s">
        <v>1197</v>
      </c>
      <c r="H685" t="s">
        <v>446</v>
      </c>
      <c r="I685" t="s">
        <v>447</v>
      </c>
      <c r="J685" t="s">
        <v>1506</v>
      </c>
      <c r="K685" t="s">
        <v>1198</v>
      </c>
      <c r="L685" t="s">
        <v>383</v>
      </c>
      <c r="M685" t="s">
        <v>390</v>
      </c>
      <c r="N685" t="s">
        <v>1359</v>
      </c>
      <c r="O685"/>
      <c r="P685"/>
    </row>
    <row r="686" spans="2:16" x14ac:dyDescent="0.25">
      <c r="B686">
        <v>2</v>
      </c>
      <c r="C686">
        <v>3</v>
      </c>
      <c r="D686">
        <v>3</v>
      </c>
      <c r="E686">
        <v>19</v>
      </c>
      <c r="F686"/>
      <c r="G686" t="s">
        <v>1197</v>
      </c>
      <c r="H686" t="s">
        <v>446</v>
      </c>
      <c r="I686" t="s">
        <v>447</v>
      </c>
      <c r="J686" t="s">
        <v>440</v>
      </c>
      <c r="K686" t="s">
        <v>441</v>
      </c>
      <c r="L686" t="s">
        <v>383</v>
      </c>
      <c r="M686" t="s">
        <v>390</v>
      </c>
      <c r="N686" t="s">
        <v>1359</v>
      </c>
      <c r="O686"/>
      <c r="P686"/>
    </row>
    <row r="687" spans="2:16" x14ac:dyDescent="0.25">
      <c r="B687">
        <v>2</v>
      </c>
      <c r="C687">
        <v>3</v>
      </c>
      <c r="D687">
        <v>3</v>
      </c>
      <c r="E687">
        <v>19</v>
      </c>
      <c r="F687"/>
      <c r="G687" t="s">
        <v>1197</v>
      </c>
      <c r="H687" t="s">
        <v>446</v>
      </c>
      <c r="I687" t="s">
        <v>447</v>
      </c>
      <c r="J687" t="s">
        <v>455</v>
      </c>
      <c r="K687" t="s">
        <v>1095</v>
      </c>
      <c r="L687" t="s">
        <v>383</v>
      </c>
      <c r="M687" t="s">
        <v>390</v>
      </c>
      <c r="N687" t="s">
        <v>1359</v>
      </c>
      <c r="O687"/>
      <c r="P687"/>
    </row>
    <row r="688" spans="2:16" x14ac:dyDescent="0.25">
      <c r="B688" s="207">
        <v>2</v>
      </c>
      <c r="C688" s="207">
        <v>6</v>
      </c>
      <c r="D688" s="208"/>
      <c r="E688" s="209"/>
      <c r="F688" s="163"/>
      <c r="G688" s="164"/>
      <c r="H688" s="163"/>
      <c r="I688" s="163"/>
      <c r="J688" s="165"/>
      <c r="K688" s="163" t="s">
        <v>1292</v>
      </c>
      <c r="L688" s="163"/>
      <c r="M688" s="163"/>
      <c r="N688" s="163"/>
      <c r="O688" s="163"/>
      <c r="P688" s="163"/>
    </row>
    <row r="689" spans="2:16" x14ac:dyDescent="0.25">
      <c r="B689" s="210">
        <v>2</v>
      </c>
      <c r="C689" s="210">
        <v>6</v>
      </c>
      <c r="D689" s="210">
        <v>8</v>
      </c>
      <c r="E689" s="211"/>
      <c r="F689" s="167"/>
      <c r="G689" s="168"/>
      <c r="H689" s="167"/>
      <c r="I689" s="167"/>
      <c r="J689" s="169"/>
      <c r="K689" s="167" t="s">
        <v>1293</v>
      </c>
      <c r="L689" s="167"/>
      <c r="M689" s="167"/>
      <c r="N689" s="167"/>
      <c r="O689" s="167"/>
      <c r="P689" s="167"/>
    </row>
    <row r="690" spans="2:16" x14ac:dyDescent="0.25">
      <c r="B690" s="212">
        <v>2</v>
      </c>
      <c r="C690" s="212">
        <v>6</v>
      </c>
      <c r="D690" s="212">
        <v>8</v>
      </c>
      <c r="E690" s="213">
        <v>2</v>
      </c>
      <c r="F690" s="171"/>
      <c r="G690" s="172" t="s">
        <v>1099</v>
      </c>
      <c r="H690" s="171"/>
      <c r="I690" s="171"/>
      <c r="J690" s="173"/>
      <c r="K690" s="171"/>
      <c r="L690" s="171"/>
      <c r="M690" s="171"/>
      <c r="N690" s="171"/>
      <c r="O690" s="171"/>
      <c r="P690" s="171"/>
    </row>
    <row r="691" spans="2:16" x14ac:dyDescent="0.25">
      <c r="B691" s="214">
        <v>2</v>
      </c>
      <c r="C691" s="214">
        <v>6</v>
      </c>
      <c r="D691" s="214">
        <v>8</v>
      </c>
      <c r="E691" s="215">
        <v>2</v>
      </c>
      <c r="F691" s="175"/>
      <c r="G691" s="176" t="s">
        <v>1099</v>
      </c>
      <c r="H691" s="175" t="s">
        <v>442</v>
      </c>
      <c r="I691" s="175" t="s">
        <v>443</v>
      </c>
      <c r="J691" s="177"/>
      <c r="K691" s="175"/>
      <c r="L691" s="175"/>
      <c r="M691" s="175"/>
      <c r="N691" s="175"/>
      <c r="O691" s="175"/>
      <c r="P691" s="175"/>
    </row>
    <row r="692" spans="2:16" x14ac:dyDescent="0.25">
      <c r="B692">
        <v>2</v>
      </c>
      <c r="C692">
        <v>6</v>
      </c>
      <c r="D692">
        <v>8</v>
      </c>
      <c r="E692">
        <v>2</v>
      </c>
      <c r="F692"/>
      <c r="G692" t="s">
        <v>1099</v>
      </c>
      <c r="H692" t="s">
        <v>442</v>
      </c>
      <c r="I692" t="s">
        <v>443</v>
      </c>
      <c r="J692" t="s">
        <v>1100</v>
      </c>
      <c r="K692" t="s">
        <v>1101</v>
      </c>
      <c r="L692" t="s">
        <v>383</v>
      </c>
      <c r="M692" t="s">
        <v>377</v>
      </c>
      <c r="N692" t="s">
        <v>1360</v>
      </c>
      <c r="O692"/>
      <c r="P692"/>
    </row>
    <row r="693" spans="2:16" x14ac:dyDescent="0.25">
      <c r="B693">
        <v>2</v>
      </c>
      <c r="C693">
        <v>6</v>
      </c>
      <c r="D693">
        <v>8</v>
      </c>
      <c r="E693">
        <v>2</v>
      </c>
      <c r="F693"/>
      <c r="G693" t="s">
        <v>1099</v>
      </c>
      <c r="H693" t="s">
        <v>442</v>
      </c>
      <c r="I693" t="s">
        <v>443</v>
      </c>
      <c r="J693" t="s">
        <v>1469</v>
      </c>
      <c r="K693" t="s">
        <v>1470</v>
      </c>
      <c r="L693" t="s">
        <v>383</v>
      </c>
      <c r="M693" t="s">
        <v>377</v>
      </c>
      <c r="N693" t="s">
        <v>1360</v>
      </c>
      <c r="O693"/>
      <c r="P693"/>
    </row>
    <row r="694" spans="2:16" x14ac:dyDescent="0.25">
      <c r="B694">
        <v>2</v>
      </c>
      <c r="C694">
        <v>6</v>
      </c>
      <c r="D694">
        <v>8</v>
      </c>
      <c r="E694">
        <v>2</v>
      </c>
      <c r="F694"/>
      <c r="G694" t="s">
        <v>1099</v>
      </c>
      <c r="H694" t="s">
        <v>442</v>
      </c>
      <c r="I694" t="s">
        <v>443</v>
      </c>
      <c r="J694" t="s">
        <v>1471</v>
      </c>
      <c r="K694" t="s">
        <v>1472</v>
      </c>
      <c r="L694" t="s">
        <v>383</v>
      </c>
      <c r="M694" t="s">
        <v>377</v>
      </c>
      <c r="N694" t="s">
        <v>1360</v>
      </c>
      <c r="O694"/>
      <c r="P694"/>
    </row>
    <row r="695" spans="2:16" x14ac:dyDescent="0.25">
      <c r="B695">
        <v>2</v>
      </c>
      <c r="C695">
        <v>6</v>
      </c>
      <c r="D695">
        <v>8</v>
      </c>
      <c r="E695">
        <v>2</v>
      </c>
      <c r="F695"/>
      <c r="G695" t="s">
        <v>1099</v>
      </c>
      <c r="H695" t="s">
        <v>442</v>
      </c>
      <c r="I695" t="s">
        <v>443</v>
      </c>
      <c r="J695" t="s">
        <v>440</v>
      </c>
      <c r="K695" t="s">
        <v>441</v>
      </c>
      <c r="L695" t="s">
        <v>383</v>
      </c>
      <c r="M695" t="s">
        <v>377</v>
      </c>
      <c r="N695" t="s">
        <v>1360</v>
      </c>
      <c r="O695"/>
      <c r="P695"/>
    </row>
    <row r="696" spans="2:16" x14ac:dyDescent="0.25">
      <c r="B696">
        <v>2</v>
      </c>
      <c r="C696">
        <v>6</v>
      </c>
      <c r="D696">
        <v>8</v>
      </c>
      <c r="E696">
        <v>2</v>
      </c>
      <c r="F696"/>
      <c r="G696" t="s">
        <v>1099</v>
      </c>
      <c r="H696" t="s">
        <v>442</v>
      </c>
      <c r="I696" t="s">
        <v>443</v>
      </c>
      <c r="J696" t="s">
        <v>455</v>
      </c>
      <c r="K696" t="s">
        <v>1095</v>
      </c>
      <c r="L696" t="s">
        <v>383</v>
      </c>
      <c r="M696" t="s">
        <v>377</v>
      </c>
      <c r="N696" t="s">
        <v>1360</v>
      </c>
      <c r="O696"/>
      <c r="P696"/>
    </row>
    <row r="697" spans="2:16" x14ac:dyDescent="0.25">
      <c r="B697" s="212">
        <v>2</v>
      </c>
      <c r="C697" s="212">
        <v>6</v>
      </c>
      <c r="D697" s="212">
        <v>8</v>
      </c>
      <c r="E697" s="213">
        <v>12</v>
      </c>
      <c r="F697" s="171"/>
      <c r="G697" s="172" t="s">
        <v>1294</v>
      </c>
      <c r="H697" s="171"/>
      <c r="I697" s="171"/>
      <c r="J697" s="173"/>
      <c r="K697" s="171"/>
      <c r="L697" s="171"/>
      <c r="M697" s="171"/>
      <c r="N697" s="171"/>
      <c r="O697" s="171"/>
      <c r="P697" s="171"/>
    </row>
    <row r="698" spans="2:16" x14ac:dyDescent="0.25">
      <c r="B698" s="214">
        <v>2</v>
      </c>
      <c r="C698" s="214">
        <v>6</v>
      </c>
      <c r="D698" s="214">
        <v>8</v>
      </c>
      <c r="E698" s="215">
        <v>12</v>
      </c>
      <c r="F698" s="175"/>
      <c r="G698" s="176" t="s">
        <v>1294</v>
      </c>
      <c r="H698" s="175" t="s">
        <v>446</v>
      </c>
      <c r="I698" s="175" t="s">
        <v>447</v>
      </c>
      <c r="J698" s="177"/>
      <c r="K698" s="175"/>
      <c r="L698" s="175"/>
      <c r="M698" s="175"/>
      <c r="N698" s="175"/>
      <c r="O698" s="175"/>
      <c r="P698" s="175"/>
    </row>
    <row r="699" spans="2:16" x14ac:dyDescent="0.25">
      <c r="B699">
        <v>2</v>
      </c>
      <c r="C699">
        <v>6</v>
      </c>
      <c r="D699">
        <v>8</v>
      </c>
      <c r="E699">
        <v>12</v>
      </c>
      <c r="F699"/>
      <c r="G699" t="s">
        <v>1294</v>
      </c>
      <c r="H699" t="s">
        <v>446</v>
      </c>
      <c r="I699" t="s">
        <v>447</v>
      </c>
      <c r="J699" t="s">
        <v>1506</v>
      </c>
      <c r="K699" t="s">
        <v>1198</v>
      </c>
      <c r="L699" t="s">
        <v>383</v>
      </c>
      <c r="M699" t="s">
        <v>381</v>
      </c>
      <c r="N699" t="s">
        <v>1361</v>
      </c>
      <c r="O699"/>
      <c r="P699"/>
    </row>
    <row r="700" spans="2:16" x14ac:dyDescent="0.25">
      <c r="B700" s="214">
        <v>2</v>
      </c>
      <c r="C700" s="214">
        <v>6</v>
      </c>
      <c r="D700" s="214">
        <v>8</v>
      </c>
      <c r="E700" s="215">
        <v>12</v>
      </c>
      <c r="F700" s="175"/>
      <c r="G700" s="176" t="s">
        <v>1294</v>
      </c>
      <c r="H700" s="175" t="s">
        <v>1295</v>
      </c>
      <c r="I700" s="175" t="s">
        <v>1296</v>
      </c>
      <c r="J700" s="177"/>
      <c r="K700" s="175"/>
      <c r="L700" s="175"/>
      <c r="M700" s="175"/>
      <c r="N700" s="175"/>
      <c r="O700" s="175"/>
      <c r="P700" s="175"/>
    </row>
    <row r="701" spans="2:16" x14ac:dyDescent="0.25">
      <c r="B701">
        <v>2</v>
      </c>
      <c r="C701">
        <v>6</v>
      </c>
      <c r="D701">
        <v>8</v>
      </c>
      <c r="E701">
        <v>12</v>
      </c>
      <c r="F701"/>
      <c r="G701" t="s">
        <v>1294</v>
      </c>
      <c r="H701" t="s">
        <v>1295</v>
      </c>
      <c r="I701" t="s">
        <v>1296</v>
      </c>
      <c r="J701" t="s">
        <v>1546</v>
      </c>
      <c r="K701" t="s">
        <v>1297</v>
      </c>
      <c r="L701" t="s">
        <v>383</v>
      </c>
      <c r="M701" t="s">
        <v>1358</v>
      </c>
      <c r="N701" t="s">
        <v>1359</v>
      </c>
      <c r="O701"/>
      <c r="P701"/>
    </row>
    <row r="702" spans="2:16" x14ac:dyDescent="0.25">
      <c r="B702">
        <v>2</v>
      </c>
      <c r="C702">
        <v>6</v>
      </c>
      <c r="D702">
        <v>8</v>
      </c>
      <c r="E702">
        <v>12</v>
      </c>
      <c r="F702"/>
      <c r="G702" t="s">
        <v>1294</v>
      </c>
      <c r="H702" t="s">
        <v>1295</v>
      </c>
      <c r="I702" t="s">
        <v>1296</v>
      </c>
      <c r="J702" t="s">
        <v>440</v>
      </c>
      <c r="K702" t="s">
        <v>441</v>
      </c>
      <c r="L702" t="s">
        <v>383</v>
      </c>
      <c r="M702" t="s">
        <v>1358</v>
      </c>
      <c r="N702" t="s">
        <v>1359</v>
      </c>
      <c r="O702"/>
      <c r="P702"/>
    </row>
    <row r="703" spans="2:16" x14ac:dyDescent="0.25">
      <c r="B703">
        <v>2</v>
      </c>
      <c r="C703">
        <v>6</v>
      </c>
      <c r="D703">
        <v>8</v>
      </c>
      <c r="E703">
        <v>12</v>
      </c>
      <c r="F703"/>
      <c r="G703" t="s">
        <v>1294</v>
      </c>
      <c r="H703" t="s">
        <v>1295</v>
      </c>
      <c r="I703" t="s">
        <v>1296</v>
      </c>
      <c r="J703" t="s">
        <v>455</v>
      </c>
      <c r="K703" t="s">
        <v>1095</v>
      </c>
      <c r="L703" t="s">
        <v>383</v>
      </c>
      <c r="M703" t="s">
        <v>1358</v>
      </c>
      <c r="N703" t="s">
        <v>1359</v>
      </c>
      <c r="O703"/>
      <c r="P703"/>
    </row>
    <row r="704" spans="2:16" x14ac:dyDescent="0.25">
      <c r="B704" s="214">
        <v>2</v>
      </c>
      <c r="C704" s="214">
        <v>6</v>
      </c>
      <c r="D704" s="214">
        <v>8</v>
      </c>
      <c r="E704" s="215">
        <v>12</v>
      </c>
      <c r="F704" s="175"/>
      <c r="G704" s="176" t="s">
        <v>1294</v>
      </c>
      <c r="H704" s="175" t="s">
        <v>1298</v>
      </c>
      <c r="I704" s="175" t="s">
        <v>1299</v>
      </c>
      <c r="J704" s="177"/>
      <c r="K704" s="175"/>
      <c r="L704" s="175"/>
      <c r="M704" s="175"/>
      <c r="N704" s="175"/>
      <c r="O704" s="175"/>
      <c r="P704" s="175"/>
    </row>
    <row r="705" spans="2:16" x14ac:dyDescent="0.25">
      <c r="B705">
        <v>2</v>
      </c>
      <c r="C705">
        <v>6</v>
      </c>
      <c r="D705">
        <v>8</v>
      </c>
      <c r="E705">
        <v>12</v>
      </c>
      <c r="F705"/>
      <c r="G705" t="s">
        <v>1294</v>
      </c>
      <c r="H705" t="s">
        <v>1298</v>
      </c>
      <c r="I705" t="s">
        <v>1299</v>
      </c>
      <c r="J705" t="s">
        <v>1547</v>
      </c>
      <c r="K705" t="s">
        <v>1299</v>
      </c>
      <c r="L705" t="s">
        <v>383</v>
      </c>
      <c r="M705" t="s">
        <v>1358</v>
      </c>
      <c r="N705" t="s">
        <v>1359</v>
      </c>
      <c r="O705"/>
      <c r="P705"/>
    </row>
    <row r="706" spans="2:16" x14ac:dyDescent="0.25">
      <c r="B706">
        <v>2</v>
      </c>
      <c r="C706">
        <v>6</v>
      </c>
      <c r="D706">
        <v>8</v>
      </c>
      <c r="E706">
        <v>12</v>
      </c>
      <c r="F706"/>
      <c r="G706" t="s">
        <v>1294</v>
      </c>
      <c r="H706" t="s">
        <v>1298</v>
      </c>
      <c r="I706" t="s">
        <v>1299</v>
      </c>
      <c r="J706" t="s">
        <v>440</v>
      </c>
      <c r="K706" t="s">
        <v>441</v>
      </c>
      <c r="L706" t="s">
        <v>383</v>
      </c>
      <c r="M706" t="s">
        <v>1358</v>
      </c>
      <c r="N706" t="s">
        <v>1359</v>
      </c>
      <c r="O706"/>
      <c r="P706"/>
    </row>
    <row r="707" spans="2:16" x14ac:dyDescent="0.25">
      <c r="B707">
        <v>2</v>
      </c>
      <c r="C707">
        <v>6</v>
      </c>
      <c r="D707">
        <v>8</v>
      </c>
      <c r="E707">
        <v>12</v>
      </c>
      <c r="F707"/>
      <c r="G707" t="s">
        <v>1294</v>
      </c>
      <c r="H707" t="s">
        <v>1298</v>
      </c>
      <c r="I707" t="s">
        <v>1299</v>
      </c>
      <c r="J707" t="s">
        <v>455</v>
      </c>
      <c r="K707" t="s">
        <v>1095</v>
      </c>
      <c r="L707" t="s">
        <v>383</v>
      </c>
      <c r="M707" t="s">
        <v>1358</v>
      </c>
      <c r="N707" t="s">
        <v>1359</v>
      </c>
      <c r="O707"/>
      <c r="P707"/>
    </row>
    <row r="708" spans="2:16" x14ac:dyDescent="0.25">
      <c r="B708" s="214">
        <v>2</v>
      </c>
      <c r="C708" s="214">
        <v>6</v>
      </c>
      <c r="D708" s="214">
        <v>8</v>
      </c>
      <c r="E708" s="215">
        <v>12</v>
      </c>
      <c r="F708" s="175"/>
      <c r="G708" s="176" t="s">
        <v>1294</v>
      </c>
      <c r="H708" s="175" t="s">
        <v>1243</v>
      </c>
      <c r="I708" s="175" t="s">
        <v>1244</v>
      </c>
      <c r="J708" s="177"/>
      <c r="K708" s="175"/>
      <c r="L708" s="175"/>
      <c r="M708" s="175"/>
      <c r="N708" s="175"/>
      <c r="O708" s="175"/>
      <c r="P708" s="175"/>
    </row>
    <row r="709" spans="2:16" x14ac:dyDescent="0.25">
      <c r="B709">
        <v>2</v>
      </c>
      <c r="C709">
        <v>6</v>
      </c>
      <c r="D709">
        <v>8</v>
      </c>
      <c r="E709">
        <v>12</v>
      </c>
      <c r="F709"/>
      <c r="G709" t="s">
        <v>1294</v>
      </c>
      <c r="H709" t="s">
        <v>1243</v>
      </c>
      <c r="I709" t="s">
        <v>1244</v>
      </c>
      <c r="J709" t="s">
        <v>1548</v>
      </c>
      <c r="K709" t="s">
        <v>1300</v>
      </c>
      <c r="L709" t="s">
        <v>383</v>
      </c>
      <c r="M709" t="s">
        <v>1358</v>
      </c>
      <c r="N709" t="s">
        <v>1359</v>
      </c>
      <c r="O709"/>
      <c r="P709"/>
    </row>
    <row r="710" spans="2:16" x14ac:dyDescent="0.25">
      <c r="B710">
        <v>2</v>
      </c>
      <c r="C710">
        <v>6</v>
      </c>
      <c r="D710">
        <v>8</v>
      </c>
      <c r="E710">
        <v>12</v>
      </c>
      <c r="F710"/>
      <c r="G710" t="s">
        <v>1294</v>
      </c>
      <c r="H710" t="s">
        <v>1243</v>
      </c>
      <c r="I710" t="s">
        <v>1244</v>
      </c>
      <c r="J710" t="s">
        <v>1549</v>
      </c>
      <c r="K710" t="s">
        <v>1301</v>
      </c>
      <c r="L710" t="s">
        <v>383</v>
      </c>
      <c r="M710" t="s">
        <v>1358</v>
      </c>
      <c r="N710" t="s">
        <v>1359</v>
      </c>
      <c r="O710"/>
      <c r="P710"/>
    </row>
    <row r="711" spans="2:16" x14ac:dyDescent="0.25">
      <c r="B711">
        <v>2</v>
      </c>
      <c r="C711">
        <v>6</v>
      </c>
      <c r="D711">
        <v>8</v>
      </c>
      <c r="E711">
        <v>12</v>
      </c>
      <c r="F711"/>
      <c r="G711" t="s">
        <v>1294</v>
      </c>
      <c r="H711" t="s">
        <v>1243</v>
      </c>
      <c r="I711" t="s">
        <v>1244</v>
      </c>
      <c r="J711" t="s">
        <v>1469</v>
      </c>
      <c r="K711" t="s">
        <v>1470</v>
      </c>
      <c r="L711" t="s">
        <v>383</v>
      </c>
      <c r="M711" t="s">
        <v>1358</v>
      </c>
      <c r="N711" t="s">
        <v>1359</v>
      </c>
      <c r="O711"/>
      <c r="P711"/>
    </row>
    <row r="712" spans="2:16" x14ac:dyDescent="0.25">
      <c r="B712">
        <v>2</v>
      </c>
      <c r="C712">
        <v>6</v>
      </c>
      <c r="D712">
        <v>8</v>
      </c>
      <c r="E712">
        <v>12</v>
      </c>
      <c r="F712"/>
      <c r="G712" t="s">
        <v>1294</v>
      </c>
      <c r="H712" t="s">
        <v>1243</v>
      </c>
      <c r="I712" t="s">
        <v>1244</v>
      </c>
      <c r="J712" t="s">
        <v>1471</v>
      </c>
      <c r="K712" t="s">
        <v>1472</v>
      </c>
      <c r="L712" t="s">
        <v>383</v>
      </c>
      <c r="M712" t="s">
        <v>1358</v>
      </c>
      <c r="N712" t="s">
        <v>1359</v>
      </c>
      <c r="O712"/>
      <c r="P712"/>
    </row>
    <row r="713" spans="2:16" x14ac:dyDescent="0.25">
      <c r="B713">
        <v>2</v>
      </c>
      <c r="C713">
        <v>6</v>
      </c>
      <c r="D713">
        <v>8</v>
      </c>
      <c r="E713">
        <v>12</v>
      </c>
      <c r="F713"/>
      <c r="G713" t="s">
        <v>1294</v>
      </c>
      <c r="H713" t="s">
        <v>1243</v>
      </c>
      <c r="I713" t="s">
        <v>1244</v>
      </c>
      <c r="J713" t="s">
        <v>440</v>
      </c>
      <c r="K713" t="s">
        <v>441</v>
      </c>
      <c r="L713" t="s">
        <v>383</v>
      </c>
      <c r="M713" t="s">
        <v>1358</v>
      </c>
      <c r="N713" t="s">
        <v>1359</v>
      </c>
      <c r="O713"/>
      <c r="P713"/>
    </row>
    <row r="714" spans="2:16" x14ac:dyDescent="0.25">
      <c r="B714">
        <v>2</v>
      </c>
      <c r="C714">
        <v>6</v>
      </c>
      <c r="D714">
        <v>8</v>
      </c>
      <c r="E714">
        <v>12</v>
      </c>
      <c r="F714"/>
      <c r="G714" t="s">
        <v>1294</v>
      </c>
      <c r="H714" t="s">
        <v>1243</v>
      </c>
      <c r="I714" t="s">
        <v>1244</v>
      </c>
      <c r="J714" t="s">
        <v>455</v>
      </c>
      <c r="K714" t="s">
        <v>1095</v>
      </c>
      <c r="L714" t="s">
        <v>383</v>
      </c>
      <c r="M714" t="s">
        <v>1358</v>
      </c>
      <c r="N714" t="s">
        <v>1359</v>
      </c>
      <c r="O714"/>
      <c r="P714"/>
    </row>
    <row r="715" spans="2:16" x14ac:dyDescent="0.25">
      <c r="B715" s="214">
        <v>2</v>
      </c>
      <c r="C715" s="214">
        <v>6</v>
      </c>
      <c r="D715" s="214">
        <v>8</v>
      </c>
      <c r="E715" s="215">
        <v>12</v>
      </c>
      <c r="F715" s="175"/>
      <c r="G715" s="176" t="s">
        <v>1294</v>
      </c>
      <c r="H715" s="175" t="s">
        <v>1302</v>
      </c>
      <c r="I715" s="175" t="s">
        <v>1303</v>
      </c>
      <c r="J715" s="177"/>
      <c r="K715" s="175"/>
      <c r="L715" s="175"/>
      <c r="M715" s="175"/>
      <c r="N715" s="175"/>
      <c r="O715" s="175"/>
      <c r="P715" s="175"/>
    </row>
    <row r="716" spans="2:16" x14ac:dyDescent="0.25">
      <c r="B716">
        <v>2</v>
      </c>
      <c r="C716">
        <v>6</v>
      </c>
      <c r="D716">
        <v>8</v>
      </c>
      <c r="E716">
        <v>12</v>
      </c>
      <c r="F716"/>
      <c r="G716" t="s">
        <v>1294</v>
      </c>
      <c r="H716" t="s">
        <v>1302</v>
      </c>
      <c r="I716" t="s">
        <v>1303</v>
      </c>
      <c r="J716" t="s">
        <v>1550</v>
      </c>
      <c r="K716" t="s">
        <v>1303</v>
      </c>
      <c r="L716" t="s">
        <v>383</v>
      </c>
      <c r="M716" t="s">
        <v>381</v>
      </c>
      <c r="N716" t="s">
        <v>1361</v>
      </c>
      <c r="O716"/>
      <c r="P716"/>
    </row>
    <row r="718" spans="2:16" x14ac:dyDescent="0.25">
      <c r="B718" s="204" t="s">
        <v>1569</v>
      </c>
    </row>
    <row r="720" spans="2:16" ht="30" x14ac:dyDescent="0.25">
      <c r="B720" s="258" t="s">
        <v>1086</v>
      </c>
      <c r="C720" s="258" t="s">
        <v>1087</v>
      </c>
      <c r="D720" s="259" t="s">
        <v>1558</v>
      </c>
      <c r="E720" s="259" t="s">
        <v>218</v>
      </c>
      <c r="F720" s="158" t="s">
        <v>219</v>
      </c>
      <c r="G720" s="159" t="s">
        <v>220</v>
      </c>
      <c r="H720" s="260" t="s">
        <v>221</v>
      </c>
      <c r="I720" s="160" t="s">
        <v>222</v>
      </c>
      <c r="J720" s="159" t="s">
        <v>223</v>
      </c>
      <c r="K720" s="159" t="s">
        <v>224</v>
      </c>
      <c r="L720" s="161" t="s">
        <v>1088</v>
      </c>
      <c r="M720" s="158" t="s">
        <v>228</v>
      </c>
      <c r="N720" s="158" t="s">
        <v>229</v>
      </c>
      <c r="O720" s="158" t="s">
        <v>230</v>
      </c>
      <c r="P720" s="158" t="s">
        <v>231</v>
      </c>
    </row>
    <row r="721" spans="2:17" x14ac:dyDescent="0.25">
      <c r="B721" s="216">
        <v>2</v>
      </c>
      <c r="C721" s="216"/>
      <c r="D721" s="216"/>
      <c r="E721" s="217"/>
      <c r="F721" s="181"/>
      <c r="G721" s="181"/>
      <c r="H721" s="181"/>
      <c r="I721" s="181"/>
      <c r="J721" s="181"/>
      <c r="K721" s="181" t="s">
        <v>1096</v>
      </c>
      <c r="L721" s="181"/>
      <c r="M721" s="181"/>
      <c r="N721" s="181"/>
      <c r="O721" s="181"/>
      <c r="P721" s="181"/>
    </row>
    <row r="722" spans="2:17" x14ac:dyDescent="0.25">
      <c r="B722" s="207">
        <v>2</v>
      </c>
      <c r="C722" s="207">
        <v>3</v>
      </c>
      <c r="D722" s="208"/>
      <c r="E722" s="209"/>
      <c r="F722" s="163"/>
      <c r="G722" s="164"/>
      <c r="H722" s="163"/>
      <c r="I722" s="163"/>
      <c r="J722" s="165"/>
      <c r="K722" s="163" t="s">
        <v>1097</v>
      </c>
      <c r="L722" s="166"/>
      <c r="M722" s="166"/>
      <c r="N722" s="166"/>
      <c r="O722" s="166"/>
      <c r="P722" s="166"/>
    </row>
    <row r="723" spans="2:17" x14ac:dyDescent="0.25">
      <c r="B723" s="218">
        <v>2</v>
      </c>
      <c r="C723" s="218">
        <v>3</v>
      </c>
      <c r="D723" s="218">
        <v>5</v>
      </c>
      <c r="E723" s="219"/>
      <c r="F723" s="190"/>
      <c r="G723" s="191"/>
      <c r="H723" s="190"/>
      <c r="I723" s="190"/>
      <c r="J723" s="192"/>
      <c r="K723" s="190" t="s">
        <v>1286</v>
      </c>
      <c r="L723" s="193"/>
      <c r="M723" s="193"/>
      <c r="N723" s="193"/>
      <c r="O723" s="193"/>
      <c r="P723" s="193"/>
      <c r="Q723" s="145"/>
    </row>
    <row r="724" spans="2:17" x14ac:dyDescent="0.25">
      <c r="B724" s="212">
        <v>2</v>
      </c>
      <c r="C724" s="212">
        <v>3</v>
      </c>
      <c r="D724" s="212">
        <v>5</v>
      </c>
      <c r="E724" s="213">
        <v>2</v>
      </c>
      <c r="F724" s="171"/>
      <c r="G724" s="172" t="s">
        <v>1099</v>
      </c>
      <c r="H724" s="171"/>
      <c r="I724" s="171"/>
      <c r="J724" s="173"/>
      <c r="K724" s="171"/>
      <c r="L724" s="174"/>
      <c r="M724" s="174"/>
      <c r="N724" s="174"/>
      <c r="O724" s="174"/>
      <c r="P724" s="174"/>
      <c r="Q724" s="145"/>
    </row>
    <row r="725" spans="2:17" x14ac:dyDescent="0.25">
      <c r="B725" s="214">
        <v>2</v>
      </c>
      <c r="C725" s="214">
        <v>3</v>
      </c>
      <c r="D725" s="214">
        <v>5</v>
      </c>
      <c r="E725" s="215">
        <v>2</v>
      </c>
      <c r="F725" s="175"/>
      <c r="G725" s="176" t="s">
        <v>1099</v>
      </c>
      <c r="H725" s="175" t="s">
        <v>442</v>
      </c>
      <c r="I725" s="175" t="s">
        <v>443</v>
      </c>
      <c r="J725" s="177"/>
      <c r="K725" s="175"/>
      <c r="L725" s="178"/>
      <c r="M725" s="178"/>
      <c r="N725" s="178"/>
      <c r="O725" s="178"/>
      <c r="P725" s="178"/>
      <c r="Q725" s="145"/>
    </row>
    <row r="726" spans="2:17" x14ac:dyDescent="0.25">
      <c r="B726">
        <v>2</v>
      </c>
      <c r="C726">
        <v>3</v>
      </c>
      <c r="D726">
        <v>5</v>
      </c>
      <c r="E726">
        <v>2</v>
      </c>
      <c r="F726"/>
      <c r="G726" t="s">
        <v>1099</v>
      </c>
      <c r="H726" t="s">
        <v>442</v>
      </c>
      <c r="I726" t="s">
        <v>443</v>
      </c>
      <c r="J726" t="s">
        <v>1634</v>
      </c>
      <c r="K726" t="s">
        <v>1635</v>
      </c>
      <c r="L726" t="s">
        <v>380</v>
      </c>
      <c r="M726" t="s">
        <v>1342</v>
      </c>
      <c r="N726" t="s">
        <v>1354</v>
      </c>
      <c r="O726"/>
      <c r="P726"/>
      <c r="Q726" s="145"/>
    </row>
    <row r="727" spans="2:17" x14ac:dyDescent="0.25">
      <c r="B727">
        <v>2</v>
      </c>
      <c r="C727">
        <v>3</v>
      </c>
      <c r="D727">
        <v>5</v>
      </c>
      <c r="E727">
        <v>2</v>
      </c>
      <c r="F727"/>
      <c r="G727" t="s">
        <v>1099</v>
      </c>
      <c r="H727" t="s">
        <v>442</v>
      </c>
      <c r="I727" t="s">
        <v>443</v>
      </c>
      <c r="J727" t="s">
        <v>1636</v>
      </c>
      <c r="K727" t="s">
        <v>1637</v>
      </c>
      <c r="L727" t="s">
        <v>380</v>
      </c>
      <c r="M727" t="s">
        <v>1342</v>
      </c>
      <c r="N727" t="s">
        <v>1354</v>
      </c>
      <c r="O727"/>
      <c r="P727"/>
      <c r="Q727" s="145"/>
    </row>
    <row r="728" spans="2:17" x14ac:dyDescent="0.25">
      <c r="B728">
        <v>2</v>
      </c>
      <c r="C728">
        <v>3</v>
      </c>
      <c r="D728">
        <v>5</v>
      </c>
      <c r="E728">
        <v>2</v>
      </c>
      <c r="F728"/>
      <c r="G728" t="s">
        <v>1099</v>
      </c>
      <c r="H728" t="s">
        <v>442</v>
      </c>
      <c r="I728" t="s">
        <v>443</v>
      </c>
      <c r="J728" t="s">
        <v>1638</v>
      </c>
      <c r="K728" t="s">
        <v>1639</v>
      </c>
      <c r="L728" t="s">
        <v>380</v>
      </c>
      <c r="M728" t="s">
        <v>1342</v>
      </c>
      <c r="N728" t="s">
        <v>1354</v>
      </c>
      <c r="O728"/>
      <c r="P728"/>
      <c r="Q728" s="145"/>
    </row>
    <row r="729" spans="2:17" x14ac:dyDescent="0.25">
      <c r="B729">
        <v>2</v>
      </c>
      <c r="C729">
        <v>3</v>
      </c>
      <c r="D729">
        <v>5</v>
      </c>
      <c r="E729">
        <v>2</v>
      </c>
      <c r="F729"/>
      <c r="G729" t="s">
        <v>1099</v>
      </c>
      <c r="H729" t="s">
        <v>442</v>
      </c>
      <c r="I729" t="s">
        <v>443</v>
      </c>
      <c r="J729" t="s">
        <v>1640</v>
      </c>
      <c r="K729" t="s">
        <v>1641</v>
      </c>
      <c r="L729" t="s">
        <v>380</v>
      </c>
      <c r="M729" t="s">
        <v>1342</v>
      </c>
      <c r="N729" t="s">
        <v>1354</v>
      </c>
      <c r="O729"/>
      <c r="P729"/>
      <c r="Q729" s="145"/>
    </row>
    <row r="730" spans="2:17" x14ac:dyDescent="0.25">
      <c r="B730">
        <v>2</v>
      </c>
      <c r="C730">
        <v>3</v>
      </c>
      <c r="D730">
        <v>5</v>
      </c>
      <c r="E730">
        <v>2</v>
      </c>
      <c r="F730"/>
      <c r="G730" t="s">
        <v>1099</v>
      </c>
      <c r="H730" t="s">
        <v>442</v>
      </c>
      <c r="I730" t="s">
        <v>443</v>
      </c>
      <c r="J730" t="s">
        <v>440</v>
      </c>
      <c r="K730" t="s">
        <v>441</v>
      </c>
      <c r="L730" t="s">
        <v>380</v>
      </c>
      <c r="M730" t="s">
        <v>1342</v>
      </c>
      <c r="N730" t="s">
        <v>1354</v>
      </c>
      <c r="O730"/>
      <c r="P730"/>
      <c r="Q730" s="145"/>
    </row>
    <row r="731" spans="2:17" x14ac:dyDescent="0.25">
      <c r="B731">
        <v>2</v>
      </c>
      <c r="C731">
        <v>3</v>
      </c>
      <c r="D731">
        <v>5</v>
      </c>
      <c r="E731">
        <v>2</v>
      </c>
      <c r="F731"/>
      <c r="G731" t="s">
        <v>1099</v>
      </c>
      <c r="H731" t="s">
        <v>442</v>
      </c>
      <c r="I731" t="s">
        <v>443</v>
      </c>
      <c r="J731" t="s">
        <v>455</v>
      </c>
      <c r="K731" t="s">
        <v>1095</v>
      </c>
      <c r="L731" t="s">
        <v>380</v>
      </c>
      <c r="M731" t="s">
        <v>1342</v>
      </c>
      <c r="N731" t="s">
        <v>1354</v>
      </c>
      <c r="O731"/>
      <c r="P731"/>
      <c r="Q731" s="145"/>
    </row>
    <row r="732" spans="2:17" x14ac:dyDescent="0.25">
      <c r="B732" s="212">
        <v>2</v>
      </c>
      <c r="C732" s="212">
        <v>3</v>
      </c>
      <c r="D732" s="212">
        <v>5</v>
      </c>
      <c r="E732" s="213">
        <v>15</v>
      </c>
      <c r="F732" s="171"/>
      <c r="G732" s="172" t="s">
        <v>344</v>
      </c>
      <c r="H732" s="171"/>
      <c r="I732" s="171"/>
      <c r="J732" s="173"/>
      <c r="K732" s="171"/>
      <c r="L732" s="174"/>
      <c r="M732" s="174"/>
      <c r="N732" s="174"/>
      <c r="O732" s="174"/>
      <c r="P732" s="174"/>
      <c r="Q732" s="145"/>
    </row>
    <row r="733" spans="2:17" x14ac:dyDescent="0.25">
      <c r="B733" s="214">
        <v>2</v>
      </c>
      <c r="C733" s="214">
        <v>3</v>
      </c>
      <c r="D733" s="214">
        <v>5</v>
      </c>
      <c r="E733" s="215">
        <v>15</v>
      </c>
      <c r="F733" s="175"/>
      <c r="G733" s="176" t="s">
        <v>344</v>
      </c>
      <c r="H733" s="175" t="s">
        <v>1123</v>
      </c>
      <c r="I733" s="175" t="s">
        <v>1124</v>
      </c>
      <c r="J733" s="177"/>
      <c r="K733" s="175"/>
      <c r="L733" s="178"/>
      <c r="M733" s="178"/>
      <c r="N733" s="178"/>
      <c r="O733" s="178"/>
      <c r="P733" s="178"/>
      <c r="Q733" s="145"/>
    </row>
    <row r="734" spans="2:17" x14ac:dyDescent="0.25">
      <c r="B734">
        <v>2</v>
      </c>
      <c r="C734">
        <v>3</v>
      </c>
      <c r="D734">
        <v>5</v>
      </c>
      <c r="E734">
        <v>15</v>
      </c>
      <c r="F734"/>
      <c r="G734" t="s">
        <v>344</v>
      </c>
      <c r="H734" t="s">
        <v>1123</v>
      </c>
      <c r="I734" t="s">
        <v>1124</v>
      </c>
      <c r="J734" t="s">
        <v>1642</v>
      </c>
      <c r="K734" t="s">
        <v>1643</v>
      </c>
      <c r="L734" t="s">
        <v>380</v>
      </c>
      <c r="M734" t="s">
        <v>1342</v>
      </c>
      <c r="N734" t="s">
        <v>1354</v>
      </c>
      <c r="O734"/>
      <c r="P734"/>
      <c r="Q734" s="145"/>
    </row>
    <row r="735" spans="2:17" x14ac:dyDescent="0.25">
      <c r="B735">
        <v>2</v>
      </c>
      <c r="C735">
        <v>3</v>
      </c>
      <c r="D735">
        <v>5</v>
      </c>
      <c r="E735">
        <v>15</v>
      </c>
      <c r="F735"/>
      <c r="G735" t="s">
        <v>344</v>
      </c>
      <c r="H735" t="s">
        <v>1123</v>
      </c>
      <c r="I735" t="s">
        <v>1124</v>
      </c>
      <c r="J735" t="s">
        <v>440</v>
      </c>
      <c r="K735" t="s">
        <v>441</v>
      </c>
      <c r="L735" t="s">
        <v>380</v>
      </c>
      <c r="M735" t="s">
        <v>1342</v>
      </c>
      <c r="N735" t="s">
        <v>1354</v>
      </c>
      <c r="O735"/>
      <c r="P735"/>
      <c r="Q735" s="145"/>
    </row>
    <row r="736" spans="2:17" x14ac:dyDescent="0.25">
      <c r="B736" s="212">
        <v>2</v>
      </c>
      <c r="C736" s="212">
        <v>3</v>
      </c>
      <c r="D736" s="212">
        <v>5</v>
      </c>
      <c r="E736" s="213">
        <v>18</v>
      </c>
      <c r="F736" s="171"/>
      <c r="G736" s="172" t="s">
        <v>1141</v>
      </c>
      <c r="H736" s="171"/>
      <c r="I736" s="171"/>
      <c r="J736" s="173"/>
      <c r="K736" s="171"/>
      <c r="L736" s="174"/>
      <c r="M736" s="174"/>
      <c r="N736" s="174"/>
      <c r="O736" s="174"/>
      <c r="P736" s="174"/>
      <c r="Q736" s="145"/>
    </row>
    <row r="737" spans="2:17" x14ac:dyDescent="0.25">
      <c r="B737" s="214">
        <v>2</v>
      </c>
      <c r="C737" s="214">
        <v>3</v>
      </c>
      <c r="D737" s="214">
        <v>5</v>
      </c>
      <c r="E737" s="215">
        <v>18</v>
      </c>
      <c r="F737" s="175"/>
      <c r="G737" s="176" t="s">
        <v>1141</v>
      </c>
      <c r="H737" s="175" t="s">
        <v>444</v>
      </c>
      <c r="I737" s="175" t="s">
        <v>445</v>
      </c>
      <c r="J737" s="177"/>
      <c r="K737" s="175"/>
      <c r="L737" s="178"/>
      <c r="M737" s="178"/>
      <c r="N737" s="178"/>
      <c r="O737" s="178"/>
      <c r="P737" s="178"/>
      <c r="Q737" s="145"/>
    </row>
    <row r="738" spans="2:17" x14ac:dyDescent="0.25">
      <c r="B738">
        <v>2</v>
      </c>
      <c r="C738">
        <v>3</v>
      </c>
      <c r="D738">
        <v>5</v>
      </c>
      <c r="E738">
        <v>18</v>
      </c>
      <c r="F738"/>
      <c r="G738" t="s">
        <v>1141</v>
      </c>
      <c r="H738" t="s">
        <v>444</v>
      </c>
      <c r="I738" t="s">
        <v>445</v>
      </c>
      <c r="J738" t="s">
        <v>1644</v>
      </c>
      <c r="K738" t="s">
        <v>1645</v>
      </c>
      <c r="L738" t="s">
        <v>380</v>
      </c>
      <c r="M738" t="s">
        <v>1342</v>
      </c>
      <c r="N738" t="s">
        <v>1354</v>
      </c>
      <c r="O738"/>
      <c r="P738"/>
      <c r="Q738" s="145"/>
    </row>
    <row r="739" spans="2:17" x14ac:dyDescent="0.25">
      <c r="B739">
        <v>2</v>
      </c>
      <c r="C739">
        <v>3</v>
      </c>
      <c r="D739">
        <v>5</v>
      </c>
      <c r="E739">
        <v>18</v>
      </c>
      <c r="F739"/>
      <c r="G739" t="s">
        <v>1141</v>
      </c>
      <c r="H739" t="s">
        <v>444</v>
      </c>
      <c r="I739" t="s">
        <v>445</v>
      </c>
      <c r="J739" t="s">
        <v>1634</v>
      </c>
      <c r="K739" t="s">
        <v>1635</v>
      </c>
      <c r="L739" t="s">
        <v>380</v>
      </c>
      <c r="M739" t="s">
        <v>1342</v>
      </c>
      <c r="N739" t="s">
        <v>1354</v>
      </c>
      <c r="O739"/>
      <c r="P739"/>
      <c r="Q739" s="145"/>
    </row>
    <row r="740" spans="2:17" x14ac:dyDescent="0.25">
      <c r="B740">
        <v>2</v>
      </c>
      <c r="C740">
        <v>3</v>
      </c>
      <c r="D740">
        <v>5</v>
      </c>
      <c r="E740">
        <v>18</v>
      </c>
      <c r="F740"/>
      <c r="G740" t="s">
        <v>1141</v>
      </c>
      <c r="H740" t="s">
        <v>444</v>
      </c>
      <c r="I740" t="s">
        <v>445</v>
      </c>
      <c r="J740" t="s">
        <v>1646</v>
      </c>
      <c r="K740" t="s">
        <v>1647</v>
      </c>
      <c r="L740" t="s">
        <v>380</v>
      </c>
      <c r="M740" t="s">
        <v>1342</v>
      </c>
      <c r="N740" t="s">
        <v>1354</v>
      </c>
      <c r="O740"/>
      <c r="P740"/>
      <c r="Q740" s="145"/>
    </row>
    <row r="741" spans="2:17" x14ac:dyDescent="0.25">
      <c r="B741">
        <v>2</v>
      </c>
      <c r="C741">
        <v>3</v>
      </c>
      <c r="D741">
        <v>5</v>
      </c>
      <c r="E741">
        <v>18</v>
      </c>
      <c r="F741"/>
      <c r="G741" t="s">
        <v>1141</v>
      </c>
      <c r="H741" t="s">
        <v>444</v>
      </c>
      <c r="I741" t="s">
        <v>445</v>
      </c>
      <c r="J741" t="s">
        <v>1648</v>
      </c>
      <c r="K741" t="s">
        <v>1649</v>
      </c>
      <c r="L741" t="s">
        <v>380</v>
      </c>
      <c r="M741" t="s">
        <v>1342</v>
      </c>
      <c r="N741" t="s">
        <v>1354</v>
      </c>
      <c r="O741"/>
      <c r="P741"/>
      <c r="Q741" s="145"/>
    </row>
    <row r="742" spans="2:17" x14ac:dyDescent="0.25">
      <c r="B742">
        <v>2</v>
      </c>
      <c r="C742">
        <v>3</v>
      </c>
      <c r="D742">
        <v>5</v>
      </c>
      <c r="E742">
        <v>18</v>
      </c>
      <c r="F742"/>
      <c r="G742" t="s">
        <v>1141</v>
      </c>
      <c r="H742" t="s">
        <v>444</v>
      </c>
      <c r="I742" t="s">
        <v>445</v>
      </c>
      <c r="J742" t="s">
        <v>1650</v>
      </c>
      <c r="K742" t="s">
        <v>1651</v>
      </c>
      <c r="L742" t="s">
        <v>380</v>
      </c>
      <c r="M742" t="s">
        <v>1342</v>
      </c>
      <c r="N742" t="s">
        <v>1354</v>
      </c>
      <c r="O742"/>
      <c r="P742"/>
      <c r="Q742" s="145"/>
    </row>
    <row r="743" spans="2:17" x14ac:dyDescent="0.25">
      <c r="B743">
        <v>2</v>
      </c>
      <c r="C743">
        <v>3</v>
      </c>
      <c r="D743">
        <v>5</v>
      </c>
      <c r="E743">
        <v>18</v>
      </c>
      <c r="F743"/>
      <c r="G743" t="s">
        <v>1141</v>
      </c>
      <c r="H743" t="s">
        <v>444</v>
      </c>
      <c r="I743" t="s">
        <v>445</v>
      </c>
      <c r="J743" t="s">
        <v>1642</v>
      </c>
      <c r="K743" t="s">
        <v>1643</v>
      </c>
      <c r="L743" t="s">
        <v>380</v>
      </c>
      <c r="M743" t="s">
        <v>1342</v>
      </c>
      <c r="N743" t="s">
        <v>1354</v>
      </c>
      <c r="O743"/>
      <c r="P743"/>
      <c r="Q743" s="145"/>
    </row>
    <row r="744" spans="2:17" x14ac:dyDescent="0.25">
      <c r="B744">
        <v>2</v>
      </c>
      <c r="C744">
        <v>3</v>
      </c>
      <c r="D744">
        <v>5</v>
      </c>
      <c r="E744">
        <v>18</v>
      </c>
      <c r="F744"/>
      <c r="G744" t="s">
        <v>1141</v>
      </c>
      <c r="H744" t="s">
        <v>444</v>
      </c>
      <c r="I744" t="s">
        <v>445</v>
      </c>
      <c r="J744" t="s">
        <v>1652</v>
      </c>
      <c r="K744" t="s">
        <v>1653</v>
      </c>
      <c r="L744" t="s">
        <v>380</v>
      </c>
      <c r="M744" t="s">
        <v>1342</v>
      </c>
      <c r="N744" t="s">
        <v>1354</v>
      </c>
      <c r="O744"/>
      <c r="P744"/>
      <c r="Q744" s="145"/>
    </row>
    <row r="745" spans="2:17" x14ac:dyDescent="0.25">
      <c r="B745">
        <v>2</v>
      </c>
      <c r="C745">
        <v>3</v>
      </c>
      <c r="D745">
        <v>5</v>
      </c>
      <c r="E745">
        <v>18</v>
      </c>
      <c r="F745"/>
      <c r="G745" t="s">
        <v>1141</v>
      </c>
      <c r="H745" t="s">
        <v>444</v>
      </c>
      <c r="I745" t="s">
        <v>445</v>
      </c>
      <c r="J745" t="s">
        <v>1654</v>
      </c>
      <c r="K745" t="s">
        <v>1655</v>
      </c>
      <c r="L745" t="s">
        <v>380</v>
      </c>
      <c r="M745" t="s">
        <v>1342</v>
      </c>
      <c r="N745" t="s">
        <v>1354</v>
      </c>
      <c r="O745"/>
      <c r="P745"/>
      <c r="Q745" s="145"/>
    </row>
    <row r="746" spans="2:17" x14ac:dyDescent="0.25">
      <c r="B746">
        <v>2</v>
      </c>
      <c r="C746">
        <v>3</v>
      </c>
      <c r="D746">
        <v>5</v>
      </c>
      <c r="E746">
        <v>18</v>
      </c>
      <c r="F746"/>
      <c r="G746" t="s">
        <v>1141</v>
      </c>
      <c r="H746" t="s">
        <v>444</v>
      </c>
      <c r="I746" t="s">
        <v>445</v>
      </c>
      <c r="J746" t="s">
        <v>1656</v>
      </c>
      <c r="K746" t="s">
        <v>1657</v>
      </c>
      <c r="L746" t="s">
        <v>380</v>
      </c>
      <c r="M746" t="s">
        <v>1342</v>
      </c>
      <c r="N746" t="s">
        <v>1354</v>
      </c>
      <c r="O746"/>
      <c r="P746"/>
      <c r="Q746" s="145"/>
    </row>
    <row r="747" spans="2:17" x14ac:dyDescent="0.25">
      <c r="B747">
        <v>2</v>
      </c>
      <c r="C747">
        <v>3</v>
      </c>
      <c r="D747">
        <v>5</v>
      </c>
      <c r="E747">
        <v>18</v>
      </c>
      <c r="F747"/>
      <c r="G747" t="s">
        <v>1141</v>
      </c>
      <c r="H747" t="s">
        <v>444</v>
      </c>
      <c r="I747" t="s">
        <v>445</v>
      </c>
      <c r="J747" t="s">
        <v>1636</v>
      </c>
      <c r="K747" t="s">
        <v>1637</v>
      </c>
      <c r="L747" t="s">
        <v>380</v>
      </c>
      <c r="M747" t="s">
        <v>1342</v>
      </c>
      <c r="N747" t="s">
        <v>1354</v>
      </c>
      <c r="O747"/>
      <c r="P747"/>
      <c r="Q747" s="145"/>
    </row>
    <row r="748" spans="2:17" x14ac:dyDescent="0.25">
      <c r="B748">
        <v>2</v>
      </c>
      <c r="C748">
        <v>3</v>
      </c>
      <c r="D748">
        <v>5</v>
      </c>
      <c r="E748">
        <v>18</v>
      </c>
      <c r="F748"/>
      <c r="G748" t="s">
        <v>1141</v>
      </c>
      <c r="H748" t="s">
        <v>444</v>
      </c>
      <c r="I748" t="s">
        <v>445</v>
      </c>
      <c r="J748" t="s">
        <v>1638</v>
      </c>
      <c r="K748" t="s">
        <v>1639</v>
      </c>
      <c r="L748" t="s">
        <v>380</v>
      </c>
      <c r="M748" t="s">
        <v>1342</v>
      </c>
      <c r="N748" t="s">
        <v>1354</v>
      </c>
      <c r="O748"/>
      <c r="P748"/>
      <c r="Q748" s="145"/>
    </row>
    <row r="749" spans="2:17" x14ac:dyDescent="0.25">
      <c r="B749">
        <v>2</v>
      </c>
      <c r="C749">
        <v>3</v>
      </c>
      <c r="D749">
        <v>5</v>
      </c>
      <c r="E749">
        <v>18</v>
      </c>
      <c r="F749"/>
      <c r="G749" t="s">
        <v>1141</v>
      </c>
      <c r="H749" t="s">
        <v>444</v>
      </c>
      <c r="I749" t="s">
        <v>445</v>
      </c>
      <c r="J749" t="s">
        <v>1640</v>
      </c>
      <c r="K749" t="s">
        <v>1641</v>
      </c>
      <c r="L749" t="s">
        <v>380</v>
      </c>
      <c r="M749" t="s">
        <v>1342</v>
      </c>
      <c r="N749" t="s">
        <v>1354</v>
      </c>
      <c r="O749"/>
      <c r="P749"/>
      <c r="Q749" s="145"/>
    </row>
    <row r="750" spans="2:17" x14ac:dyDescent="0.25">
      <c r="B750">
        <v>2</v>
      </c>
      <c r="C750">
        <v>3</v>
      </c>
      <c r="D750">
        <v>5</v>
      </c>
      <c r="E750">
        <v>18</v>
      </c>
      <c r="F750"/>
      <c r="G750" t="s">
        <v>1141</v>
      </c>
      <c r="H750" t="s">
        <v>444</v>
      </c>
      <c r="I750" t="s">
        <v>445</v>
      </c>
      <c r="J750" t="s">
        <v>440</v>
      </c>
      <c r="K750" t="s">
        <v>441</v>
      </c>
      <c r="L750" t="s">
        <v>380</v>
      </c>
      <c r="M750" t="s">
        <v>1342</v>
      </c>
      <c r="N750" t="s">
        <v>1354</v>
      </c>
      <c r="O750"/>
      <c r="P750"/>
      <c r="Q750" s="145"/>
    </row>
    <row r="751" spans="2:17" x14ac:dyDescent="0.25">
      <c r="B751">
        <v>2</v>
      </c>
      <c r="C751">
        <v>3</v>
      </c>
      <c r="D751">
        <v>5</v>
      </c>
      <c r="E751">
        <v>18</v>
      </c>
      <c r="F751"/>
      <c r="G751" t="s">
        <v>1141</v>
      </c>
      <c r="H751" t="s">
        <v>444</v>
      </c>
      <c r="I751" t="s">
        <v>445</v>
      </c>
      <c r="J751" t="s">
        <v>455</v>
      </c>
      <c r="K751" t="s">
        <v>1095</v>
      </c>
      <c r="L751" t="s">
        <v>380</v>
      </c>
      <c r="M751" t="s">
        <v>1342</v>
      </c>
      <c r="N751" t="s">
        <v>1354</v>
      </c>
      <c r="O751"/>
      <c r="P751"/>
      <c r="Q751" s="145"/>
    </row>
    <row r="752" spans="2:17" x14ac:dyDescent="0.25">
      <c r="B752" s="212">
        <v>2</v>
      </c>
      <c r="C752" s="212">
        <v>3</v>
      </c>
      <c r="D752" s="212">
        <v>5</v>
      </c>
      <c r="E752" s="213">
        <v>20</v>
      </c>
      <c r="F752" s="171"/>
      <c r="G752" s="172" t="s">
        <v>1137</v>
      </c>
      <c r="H752" s="171"/>
      <c r="I752" s="171"/>
      <c r="J752" s="173"/>
      <c r="K752" s="171"/>
      <c r="L752" s="174"/>
      <c r="M752" s="174"/>
      <c r="N752" s="174"/>
      <c r="O752" s="174"/>
      <c r="P752" s="174"/>
      <c r="Q752" s="145"/>
    </row>
    <row r="753" spans="2:17" x14ac:dyDescent="0.25">
      <c r="B753" s="214">
        <v>2</v>
      </c>
      <c r="C753" s="214">
        <v>3</v>
      </c>
      <c r="D753" s="214">
        <v>5</v>
      </c>
      <c r="E753" s="215">
        <v>20</v>
      </c>
      <c r="F753" s="175"/>
      <c r="G753" s="176" t="s">
        <v>1137</v>
      </c>
      <c r="H753" s="175" t="s">
        <v>1482</v>
      </c>
      <c r="I753" s="175" t="s">
        <v>457</v>
      </c>
      <c r="J753" s="177"/>
      <c r="K753" s="175"/>
      <c r="L753" s="178"/>
      <c r="M753" s="178"/>
      <c r="N753" s="178"/>
      <c r="O753" s="178"/>
      <c r="P753" s="178"/>
      <c r="Q753" s="145"/>
    </row>
    <row r="754" spans="2:17" x14ac:dyDescent="0.25">
      <c r="B754">
        <v>2</v>
      </c>
      <c r="C754">
        <v>3</v>
      </c>
      <c r="D754">
        <v>5</v>
      </c>
      <c r="E754">
        <v>20</v>
      </c>
      <c r="F754"/>
      <c r="G754" t="s">
        <v>1137</v>
      </c>
      <c r="H754" t="s">
        <v>1482</v>
      </c>
      <c r="I754" t="s">
        <v>457</v>
      </c>
      <c r="J754" t="s">
        <v>1652</v>
      </c>
      <c r="K754" t="s">
        <v>1653</v>
      </c>
      <c r="L754" t="s">
        <v>380</v>
      </c>
      <c r="M754" t="s">
        <v>1342</v>
      </c>
      <c r="N754" t="s">
        <v>1354</v>
      </c>
      <c r="O754"/>
      <c r="P754"/>
      <c r="Q754" s="145"/>
    </row>
    <row r="755" spans="2:17" x14ac:dyDescent="0.25">
      <c r="B755" s="212">
        <v>2</v>
      </c>
      <c r="C755" s="212">
        <v>3</v>
      </c>
      <c r="D755" s="212">
        <v>5</v>
      </c>
      <c r="E755" s="213">
        <v>22</v>
      </c>
      <c r="F755" s="171"/>
      <c r="G755" s="172" t="s">
        <v>1289</v>
      </c>
      <c r="H755" s="171"/>
      <c r="I755" s="171"/>
      <c r="J755" s="173"/>
      <c r="K755" s="171"/>
      <c r="L755" s="174"/>
      <c r="M755" s="174"/>
      <c r="N755" s="174"/>
      <c r="O755" s="174"/>
      <c r="P755" s="174"/>
      <c r="Q755" s="145"/>
    </row>
    <row r="756" spans="2:17" x14ac:dyDescent="0.25">
      <c r="B756" s="214">
        <v>2</v>
      </c>
      <c r="C756" s="214">
        <v>3</v>
      </c>
      <c r="D756" s="214">
        <v>5</v>
      </c>
      <c r="E756" s="215">
        <v>22</v>
      </c>
      <c r="F756" s="175"/>
      <c r="G756" s="176" t="s">
        <v>1289</v>
      </c>
      <c r="H756" s="175" t="s">
        <v>1290</v>
      </c>
      <c r="I756" s="175" t="s">
        <v>1291</v>
      </c>
      <c r="J756" s="177"/>
      <c r="K756" s="175"/>
      <c r="L756" s="178"/>
      <c r="M756" s="178"/>
      <c r="N756" s="178"/>
      <c r="O756" s="178"/>
      <c r="P756" s="178"/>
      <c r="Q756" s="145"/>
    </row>
    <row r="757" spans="2:17" x14ac:dyDescent="0.25">
      <c r="B757">
        <v>2</v>
      </c>
      <c r="C757">
        <v>3</v>
      </c>
      <c r="D757">
        <v>5</v>
      </c>
      <c r="E757">
        <v>22</v>
      </c>
      <c r="F757"/>
      <c r="G757" t="s">
        <v>1289</v>
      </c>
      <c r="H757" t="s">
        <v>1290</v>
      </c>
      <c r="I757" t="s">
        <v>1291</v>
      </c>
      <c r="J757" t="s">
        <v>1654</v>
      </c>
      <c r="K757" t="s">
        <v>1655</v>
      </c>
      <c r="L757" t="s">
        <v>380</v>
      </c>
      <c r="M757" t="s">
        <v>1342</v>
      </c>
      <c r="N757" t="s">
        <v>1354</v>
      </c>
      <c r="O757"/>
      <c r="P757"/>
      <c r="Q757" s="145"/>
    </row>
    <row r="758" spans="2:17" x14ac:dyDescent="0.25">
      <c r="F758" s="125"/>
      <c r="G758" s="3"/>
      <c r="I758" s="125"/>
      <c r="Q758" s="145"/>
    </row>
    <row r="759" spans="2:17" x14ac:dyDescent="0.25">
      <c r="B759" s="204" t="s">
        <v>1570</v>
      </c>
      <c r="Q759" s="145"/>
    </row>
    <row r="760" spans="2:17" x14ac:dyDescent="0.25">
      <c r="Q760" s="145"/>
    </row>
    <row r="761" spans="2:17" ht="30" x14ac:dyDescent="0.25">
      <c r="B761" s="156" t="s">
        <v>1086</v>
      </c>
      <c r="C761" s="156" t="s">
        <v>1087</v>
      </c>
      <c r="D761" s="157" t="s">
        <v>1558</v>
      </c>
      <c r="E761" s="157" t="s">
        <v>218</v>
      </c>
      <c r="F761" s="158" t="s">
        <v>219</v>
      </c>
      <c r="G761" s="159" t="s">
        <v>220</v>
      </c>
      <c r="H761" s="159" t="s">
        <v>221</v>
      </c>
      <c r="I761" s="160" t="s">
        <v>222</v>
      </c>
      <c r="J761" s="159" t="s">
        <v>223</v>
      </c>
      <c r="K761" s="159" t="s">
        <v>224</v>
      </c>
      <c r="L761" s="161" t="s">
        <v>1088</v>
      </c>
      <c r="M761" s="158" t="s">
        <v>228</v>
      </c>
      <c r="N761" s="158" t="s">
        <v>229</v>
      </c>
      <c r="O761" s="158" t="s">
        <v>230</v>
      </c>
      <c r="P761" s="158" t="s">
        <v>231</v>
      </c>
    </row>
    <row r="762" spans="2:17" x14ac:dyDescent="0.25">
      <c r="B762" s="205">
        <v>2</v>
      </c>
      <c r="C762" s="205"/>
      <c r="D762" s="205"/>
      <c r="E762" s="206"/>
      <c r="F762" s="162"/>
      <c r="G762" s="162"/>
      <c r="H762" s="162"/>
      <c r="I762" s="162"/>
      <c r="J762" s="162"/>
      <c r="K762" s="162" t="s">
        <v>1096</v>
      </c>
      <c r="L762" s="162"/>
      <c r="M762" s="162"/>
      <c r="N762" s="162"/>
      <c r="O762" s="162"/>
      <c r="P762" s="162"/>
    </row>
    <row r="763" spans="2:17" x14ac:dyDescent="0.25">
      <c r="B763" s="207">
        <v>2</v>
      </c>
      <c r="C763" s="207">
        <v>3</v>
      </c>
      <c r="D763" s="208"/>
      <c r="E763" s="209"/>
      <c r="F763" s="163"/>
      <c r="G763" s="163"/>
      <c r="H763" s="163"/>
      <c r="I763" s="163"/>
      <c r="J763" s="163"/>
      <c r="K763" s="163" t="s">
        <v>1097</v>
      </c>
      <c r="L763" s="220"/>
      <c r="M763" s="220"/>
      <c r="N763" s="220"/>
      <c r="O763" s="220"/>
      <c r="P763" s="220"/>
    </row>
    <row r="764" spans="2:17" ht="15" customHeight="1" x14ac:dyDescent="0.25">
      <c r="B764" s="210">
        <v>2</v>
      </c>
      <c r="C764" s="210">
        <v>3</v>
      </c>
      <c r="D764" s="210">
        <v>1</v>
      </c>
      <c r="E764" s="211"/>
      <c r="F764" s="167"/>
      <c r="G764" s="167"/>
      <c r="H764" s="167"/>
      <c r="I764" s="167"/>
      <c r="J764" s="167"/>
      <c r="K764" s="167" t="s">
        <v>1098</v>
      </c>
      <c r="L764" s="221"/>
      <c r="M764" s="221"/>
      <c r="N764" s="221"/>
      <c r="O764" s="221"/>
      <c r="P764" s="221"/>
    </row>
    <row r="765" spans="2:17" x14ac:dyDescent="0.25">
      <c r="B765" s="212">
        <v>2</v>
      </c>
      <c r="C765" s="212">
        <v>3</v>
      </c>
      <c r="D765" s="212">
        <v>1</v>
      </c>
      <c r="E765" s="213">
        <v>2</v>
      </c>
      <c r="F765" s="171"/>
      <c r="G765" s="171" t="s">
        <v>1099</v>
      </c>
      <c r="H765" s="171"/>
      <c r="I765" s="171"/>
      <c r="J765" s="171"/>
      <c r="K765" s="171"/>
      <c r="L765" s="222"/>
      <c r="M765" s="222"/>
      <c r="N765" s="222"/>
      <c r="O765" s="222"/>
      <c r="P765" s="222"/>
    </row>
    <row r="766" spans="2:17" x14ac:dyDescent="0.25">
      <c r="B766" s="214">
        <v>2</v>
      </c>
      <c r="C766" s="214">
        <v>3</v>
      </c>
      <c r="D766" s="214">
        <v>1</v>
      </c>
      <c r="E766" s="215">
        <v>2</v>
      </c>
      <c r="F766" s="175"/>
      <c r="G766" s="175" t="s">
        <v>1099</v>
      </c>
      <c r="H766" s="175" t="s">
        <v>442</v>
      </c>
      <c r="I766" s="175" t="s">
        <v>443</v>
      </c>
      <c r="J766" s="175"/>
      <c r="K766" s="175"/>
      <c r="L766" s="223"/>
      <c r="M766" s="223"/>
      <c r="N766" s="223"/>
      <c r="O766" s="223"/>
      <c r="P766" s="223"/>
    </row>
    <row r="767" spans="2:17" x14ac:dyDescent="0.25">
      <c r="B767">
        <v>2</v>
      </c>
      <c r="C767">
        <v>3</v>
      </c>
      <c r="D767">
        <v>1</v>
      </c>
      <c r="E767">
        <v>2</v>
      </c>
      <c r="F767"/>
      <c r="G767" t="s">
        <v>1099</v>
      </c>
      <c r="H767" t="s">
        <v>442</v>
      </c>
      <c r="I767" t="s">
        <v>443</v>
      </c>
      <c r="J767" t="s">
        <v>1100</v>
      </c>
      <c r="K767" t="s">
        <v>1101</v>
      </c>
      <c r="L767" s="115" t="s">
        <v>383</v>
      </c>
      <c r="M767" t="s">
        <v>1363</v>
      </c>
      <c r="N767" t="s">
        <v>378</v>
      </c>
      <c r="O767"/>
      <c r="P767"/>
    </row>
    <row r="768" spans="2:17" x14ac:dyDescent="0.25">
      <c r="B768">
        <v>2</v>
      </c>
      <c r="C768">
        <v>3</v>
      </c>
      <c r="D768">
        <v>1</v>
      </c>
      <c r="E768">
        <v>2</v>
      </c>
      <c r="F768"/>
      <c r="G768" t="s">
        <v>1099</v>
      </c>
      <c r="H768" t="s">
        <v>442</v>
      </c>
      <c r="I768" t="s">
        <v>443</v>
      </c>
      <c r="J768" t="s">
        <v>1469</v>
      </c>
      <c r="K768" t="s">
        <v>1470</v>
      </c>
      <c r="L768" s="115" t="s">
        <v>383</v>
      </c>
      <c r="M768" t="s">
        <v>1363</v>
      </c>
      <c r="N768" t="s">
        <v>378</v>
      </c>
      <c r="O768"/>
      <c r="P768"/>
    </row>
    <row r="769" spans="2:16" x14ac:dyDescent="0.25">
      <c r="B769">
        <v>2</v>
      </c>
      <c r="C769">
        <v>3</v>
      </c>
      <c r="D769">
        <v>1</v>
      </c>
      <c r="E769">
        <v>2</v>
      </c>
      <c r="F769"/>
      <c r="G769" t="s">
        <v>1099</v>
      </c>
      <c r="H769" t="s">
        <v>442</v>
      </c>
      <c r="I769" t="s">
        <v>443</v>
      </c>
      <c r="J769" t="s">
        <v>440</v>
      </c>
      <c r="K769" t="s">
        <v>441</v>
      </c>
      <c r="L769" s="115" t="s">
        <v>383</v>
      </c>
      <c r="M769" t="s">
        <v>1363</v>
      </c>
      <c r="N769" t="s">
        <v>378</v>
      </c>
      <c r="O769"/>
      <c r="P769"/>
    </row>
    <row r="770" spans="2:16" x14ac:dyDescent="0.25">
      <c r="B770" s="212">
        <v>2</v>
      </c>
      <c r="C770" s="212">
        <v>3</v>
      </c>
      <c r="D770" s="212">
        <v>1</v>
      </c>
      <c r="E770" s="213">
        <v>15</v>
      </c>
      <c r="F770" s="171"/>
      <c r="G770" s="171" t="s">
        <v>344</v>
      </c>
      <c r="H770" s="171"/>
      <c r="I770" s="171"/>
      <c r="J770" s="171"/>
      <c r="K770" s="171"/>
      <c r="L770" s="222"/>
      <c r="M770" s="222"/>
      <c r="N770" s="222"/>
      <c r="O770" s="222"/>
      <c r="P770" s="222"/>
    </row>
    <row r="771" spans="2:16" x14ac:dyDescent="0.25">
      <c r="B771" s="214">
        <v>2</v>
      </c>
      <c r="C771" s="214">
        <v>3</v>
      </c>
      <c r="D771" s="214">
        <v>1</v>
      </c>
      <c r="E771" s="215">
        <v>15</v>
      </c>
      <c r="F771" s="175"/>
      <c r="G771" s="175" t="s">
        <v>344</v>
      </c>
      <c r="H771" s="175" t="s">
        <v>345</v>
      </c>
      <c r="I771" s="175" t="s">
        <v>346</v>
      </c>
      <c r="J771" s="175"/>
      <c r="K771" s="175"/>
      <c r="L771" s="223"/>
      <c r="M771" s="223"/>
      <c r="N771" s="223"/>
      <c r="O771" s="223"/>
      <c r="P771" s="223"/>
    </row>
    <row r="772" spans="2:16" x14ac:dyDescent="0.25">
      <c r="B772">
        <v>2</v>
      </c>
      <c r="C772">
        <v>3</v>
      </c>
      <c r="D772">
        <v>1</v>
      </c>
      <c r="E772">
        <v>15</v>
      </c>
      <c r="F772"/>
      <c r="G772" t="s">
        <v>344</v>
      </c>
      <c r="H772" t="s">
        <v>345</v>
      </c>
      <c r="I772" t="s">
        <v>346</v>
      </c>
      <c r="J772" t="s">
        <v>347</v>
      </c>
      <c r="K772" t="s">
        <v>348</v>
      </c>
      <c r="L772" s="115" t="s">
        <v>383</v>
      </c>
      <c r="M772" t="s">
        <v>379</v>
      </c>
      <c r="N772" t="s">
        <v>1336</v>
      </c>
      <c r="O772"/>
      <c r="P772"/>
    </row>
    <row r="773" spans="2:16" x14ac:dyDescent="0.25">
      <c r="B773" s="214">
        <v>2</v>
      </c>
      <c r="C773" s="214">
        <v>3</v>
      </c>
      <c r="D773" s="214">
        <v>1</v>
      </c>
      <c r="E773" s="215">
        <v>15</v>
      </c>
      <c r="F773" s="175"/>
      <c r="G773" s="175" t="s">
        <v>344</v>
      </c>
      <c r="H773" s="175" t="s">
        <v>1125</v>
      </c>
      <c r="I773" s="175" t="s">
        <v>1126</v>
      </c>
      <c r="J773" s="175"/>
      <c r="K773" s="175"/>
      <c r="L773" s="223"/>
      <c r="M773" s="223"/>
      <c r="N773" s="223"/>
      <c r="O773" s="223"/>
      <c r="P773" s="223"/>
    </row>
    <row r="774" spans="2:16" x14ac:dyDescent="0.25">
      <c r="B774">
        <v>2</v>
      </c>
      <c r="C774">
        <v>3</v>
      </c>
      <c r="D774">
        <v>1</v>
      </c>
      <c r="E774">
        <v>15</v>
      </c>
      <c r="F774"/>
      <c r="G774" t="s">
        <v>344</v>
      </c>
      <c r="H774" t="s">
        <v>1125</v>
      </c>
      <c r="I774" t="s">
        <v>1126</v>
      </c>
      <c r="J774" t="s">
        <v>1127</v>
      </c>
      <c r="K774" t="s">
        <v>1128</v>
      </c>
      <c r="L774" s="115" t="s">
        <v>383</v>
      </c>
      <c r="M774" t="s">
        <v>379</v>
      </c>
      <c r="N774" t="s">
        <v>1336</v>
      </c>
      <c r="O774"/>
      <c r="P774"/>
    </row>
    <row r="775" spans="2:16" x14ac:dyDescent="0.25">
      <c r="B775">
        <v>2</v>
      </c>
      <c r="C775">
        <v>3</v>
      </c>
      <c r="D775">
        <v>1</v>
      </c>
      <c r="E775">
        <v>15</v>
      </c>
      <c r="F775"/>
      <c r="G775" t="s">
        <v>344</v>
      </c>
      <c r="H775" t="s">
        <v>1125</v>
      </c>
      <c r="I775" t="s">
        <v>1126</v>
      </c>
      <c r="J775" t="s">
        <v>440</v>
      </c>
      <c r="K775" t="s">
        <v>441</v>
      </c>
      <c r="L775" s="115" t="s">
        <v>383</v>
      </c>
      <c r="M775" t="s">
        <v>379</v>
      </c>
      <c r="N775" t="s">
        <v>1336</v>
      </c>
      <c r="O775"/>
      <c r="P775"/>
    </row>
    <row r="776" spans="2:16" x14ac:dyDescent="0.25">
      <c r="B776" s="212">
        <v>2</v>
      </c>
      <c r="C776" s="212">
        <v>3</v>
      </c>
      <c r="D776" s="212">
        <v>1</v>
      </c>
      <c r="E776" s="213">
        <v>16</v>
      </c>
      <c r="F776" s="171"/>
      <c r="G776" s="171" t="s">
        <v>1129</v>
      </c>
      <c r="H776" s="171"/>
      <c r="I776" s="171"/>
      <c r="J776" s="171"/>
      <c r="K776" s="171"/>
      <c r="L776" s="222"/>
      <c r="M776" s="222"/>
      <c r="N776" s="222"/>
      <c r="O776" s="222"/>
      <c r="P776" s="222"/>
    </row>
    <row r="777" spans="2:16" x14ac:dyDescent="0.25">
      <c r="B777" s="214">
        <v>2</v>
      </c>
      <c r="C777" s="214">
        <v>3</v>
      </c>
      <c r="D777" s="214">
        <v>1</v>
      </c>
      <c r="E777" s="215">
        <v>16</v>
      </c>
      <c r="F777" s="175"/>
      <c r="G777" s="175" t="s">
        <v>1129</v>
      </c>
      <c r="H777" s="175" t="s">
        <v>1130</v>
      </c>
      <c r="I777" s="175" t="s">
        <v>1131</v>
      </c>
      <c r="J777" s="175"/>
      <c r="K777" s="175"/>
      <c r="L777" s="223"/>
      <c r="M777" s="223"/>
      <c r="N777" s="223"/>
      <c r="O777" s="223"/>
      <c r="P777" s="223"/>
    </row>
    <row r="778" spans="2:16" x14ac:dyDescent="0.25">
      <c r="B778">
        <v>2</v>
      </c>
      <c r="C778">
        <v>3</v>
      </c>
      <c r="D778">
        <v>1</v>
      </c>
      <c r="E778">
        <v>16</v>
      </c>
      <c r="F778"/>
      <c r="G778" t="s">
        <v>1129</v>
      </c>
      <c r="H778" t="s">
        <v>1130</v>
      </c>
      <c r="I778" t="s">
        <v>1131</v>
      </c>
      <c r="J778" t="s">
        <v>1105</v>
      </c>
      <c r="K778" t="s">
        <v>1597</v>
      </c>
      <c r="L778" s="115" t="s">
        <v>383</v>
      </c>
      <c r="M778" t="s">
        <v>379</v>
      </c>
      <c r="N778" t="s">
        <v>1335</v>
      </c>
      <c r="O778"/>
      <c r="P778"/>
    </row>
    <row r="779" spans="2:16" x14ac:dyDescent="0.25">
      <c r="B779">
        <v>2</v>
      </c>
      <c r="C779">
        <v>3</v>
      </c>
      <c r="D779">
        <v>1</v>
      </c>
      <c r="E779">
        <v>16</v>
      </c>
      <c r="F779"/>
      <c r="G779" t="s">
        <v>1129</v>
      </c>
      <c r="H779" t="s">
        <v>1130</v>
      </c>
      <c r="I779" t="s">
        <v>1131</v>
      </c>
      <c r="J779" t="s">
        <v>1480</v>
      </c>
      <c r="K779" t="s">
        <v>1598</v>
      </c>
      <c r="L779" s="115" t="s">
        <v>383</v>
      </c>
      <c r="M779" t="s">
        <v>379</v>
      </c>
      <c r="N779" t="s">
        <v>1335</v>
      </c>
      <c r="O779"/>
      <c r="P779"/>
    </row>
    <row r="780" spans="2:16" x14ac:dyDescent="0.25">
      <c r="B780" s="210">
        <v>2</v>
      </c>
      <c r="C780" s="210">
        <v>3</v>
      </c>
      <c r="D780" s="210">
        <v>2</v>
      </c>
      <c r="E780" s="211"/>
      <c r="F780" s="167"/>
      <c r="G780" s="167"/>
      <c r="H780" s="167"/>
      <c r="I780" s="167"/>
      <c r="J780" s="167"/>
      <c r="K780" s="167" t="s">
        <v>1138</v>
      </c>
      <c r="L780" s="221"/>
      <c r="M780" s="221"/>
      <c r="N780" s="221"/>
      <c r="O780" s="221"/>
      <c r="P780" s="221"/>
    </row>
    <row r="781" spans="2:16" x14ac:dyDescent="0.25">
      <c r="B781" s="212">
        <v>2</v>
      </c>
      <c r="C781" s="212">
        <v>3</v>
      </c>
      <c r="D781" s="212">
        <v>2</v>
      </c>
      <c r="E781" s="213">
        <v>2</v>
      </c>
      <c r="F781" s="171"/>
      <c r="G781" s="171" t="s">
        <v>1099</v>
      </c>
      <c r="H781" s="171"/>
      <c r="I781" s="171"/>
      <c r="J781" s="171"/>
      <c r="K781" s="171"/>
      <c r="L781" s="222"/>
      <c r="M781" s="222"/>
      <c r="N781" s="222"/>
      <c r="O781" s="222"/>
      <c r="P781" s="222"/>
    </row>
    <row r="782" spans="2:16" x14ac:dyDescent="0.25">
      <c r="B782" s="214">
        <v>2</v>
      </c>
      <c r="C782" s="214">
        <v>3</v>
      </c>
      <c r="D782" s="214">
        <v>2</v>
      </c>
      <c r="E782" s="215">
        <v>2</v>
      </c>
      <c r="F782" s="175"/>
      <c r="G782" s="175" t="s">
        <v>1099</v>
      </c>
      <c r="H782" s="175" t="s">
        <v>442</v>
      </c>
      <c r="I782" s="175" t="s">
        <v>443</v>
      </c>
      <c r="J782" s="175"/>
      <c r="K782" s="175"/>
      <c r="L782" s="223"/>
      <c r="M782" s="223"/>
      <c r="N782" s="223"/>
      <c r="O782" s="223"/>
      <c r="P782" s="223"/>
    </row>
    <row r="783" spans="2:16" x14ac:dyDescent="0.25">
      <c r="B783">
        <v>2</v>
      </c>
      <c r="C783">
        <v>3</v>
      </c>
      <c r="D783">
        <v>2</v>
      </c>
      <c r="E783">
        <v>2</v>
      </c>
      <c r="F783"/>
      <c r="G783" t="s">
        <v>1099</v>
      </c>
      <c r="H783" t="s">
        <v>442</v>
      </c>
      <c r="I783" t="s">
        <v>443</v>
      </c>
      <c r="J783" t="s">
        <v>1100</v>
      </c>
      <c r="K783" t="s">
        <v>1101</v>
      </c>
      <c r="L783" s="115" t="s">
        <v>383</v>
      </c>
      <c r="M783" t="s">
        <v>377</v>
      </c>
      <c r="N783" t="s">
        <v>378</v>
      </c>
      <c r="O783"/>
      <c r="P783"/>
    </row>
    <row r="784" spans="2:16" x14ac:dyDescent="0.25">
      <c r="B784">
        <v>2</v>
      </c>
      <c r="C784">
        <v>3</v>
      </c>
      <c r="D784">
        <v>2</v>
      </c>
      <c r="E784">
        <v>2</v>
      </c>
      <c r="F784"/>
      <c r="G784" t="s">
        <v>1099</v>
      </c>
      <c r="H784" t="s">
        <v>442</v>
      </c>
      <c r="I784" t="s">
        <v>443</v>
      </c>
      <c r="J784" t="s">
        <v>1139</v>
      </c>
      <c r="K784" t="s">
        <v>1140</v>
      </c>
      <c r="L784" s="115" t="s">
        <v>383</v>
      </c>
      <c r="M784" t="s">
        <v>377</v>
      </c>
      <c r="N784" t="s">
        <v>378</v>
      </c>
      <c r="O784"/>
      <c r="P784"/>
    </row>
    <row r="785" spans="2:16" x14ac:dyDescent="0.25">
      <c r="B785">
        <v>2</v>
      </c>
      <c r="C785">
        <v>3</v>
      </c>
      <c r="D785">
        <v>2</v>
      </c>
      <c r="E785">
        <v>2</v>
      </c>
      <c r="F785"/>
      <c r="G785" t="s">
        <v>1099</v>
      </c>
      <c r="H785" t="s">
        <v>442</v>
      </c>
      <c r="I785" t="s">
        <v>443</v>
      </c>
      <c r="J785" t="s">
        <v>1469</v>
      </c>
      <c r="K785" t="s">
        <v>1470</v>
      </c>
      <c r="L785" s="115" t="s">
        <v>383</v>
      </c>
      <c r="M785" t="s">
        <v>377</v>
      </c>
      <c r="N785" t="s">
        <v>378</v>
      </c>
      <c r="O785"/>
      <c r="P785"/>
    </row>
    <row r="786" spans="2:16" x14ac:dyDescent="0.25">
      <c r="B786">
        <v>2</v>
      </c>
      <c r="C786">
        <v>3</v>
      </c>
      <c r="D786">
        <v>2</v>
      </c>
      <c r="E786">
        <v>2</v>
      </c>
      <c r="F786"/>
      <c r="G786" t="s">
        <v>1099</v>
      </c>
      <c r="H786" t="s">
        <v>442</v>
      </c>
      <c r="I786" t="s">
        <v>443</v>
      </c>
      <c r="J786" t="s">
        <v>440</v>
      </c>
      <c r="K786" t="s">
        <v>441</v>
      </c>
      <c r="L786" s="115" t="s">
        <v>383</v>
      </c>
      <c r="M786" t="s">
        <v>377</v>
      </c>
      <c r="N786" t="s">
        <v>378</v>
      </c>
      <c r="O786"/>
      <c r="P786"/>
    </row>
    <row r="787" spans="2:16" x14ac:dyDescent="0.25">
      <c r="B787">
        <v>2</v>
      </c>
      <c r="C787">
        <v>3</v>
      </c>
      <c r="D787">
        <v>2</v>
      </c>
      <c r="E787">
        <v>2</v>
      </c>
      <c r="F787"/>
      <c r="G787" t="s">
        <v>1099</v>
      </c>
      <c r="H787" t="s">
        <v>442</v>
      </c>
      <c r="I787" t="s">
        <v>443</v>
      </c>
      <c r="J787" t="s">
        <v>455</v>
      </c>
      <c r="K787" t="s">
        <v>1095</v>
      </c>
      <c r="L787" s="115" t="s">
        <v>383</v>
      </c>
      <c r="M787" t="s">
        <v>377</v>
      </c>
      <c r="N787" t="s">
        <v>378</v>
      </c>
      <c r="O787"/>
      <c r="P787"/>
    </row>
    <row r="788" spans="2:16" x14ac:dyDescent="0.25">
      <c r="B788" s="212">
        <v>2</v>
      </c>
      <c r="C788" s="212">
        <v>3</v>
      </c>
      <c r="D788" s="212">
        <v>2</v>
      </c>
      <c r="E788" s="213">
        <v>18</v>
      </c>
      <c r="F788" s="171"/>
      <c r="G788" s="171" t="s">
        <v>1141</v>
      </c>
      <c r="H788" s="171"/>
      <c r="I788" s="171"/>
      <c r="J788" s="171"/>
      <c r="K788" s="171"/>
      <c r="L788" s="222"/>
      <c r="M788" s="222"/>
      <c r="N788" s="222"/>
      <c r="O788" s="222"/>
      <c r="P788" s="222"/>
    </row>
    <row r="789" spans="2:16" x14ac:dyDescent="0.25">
      <c r="B789" s="214">
        <v>2</v>
      </c>
      <c r="C789" s="214">
        <v>3</v>
      </c>
      <c r="D789" s="214">
        <v>2</v>
      </c>
      <c r="E789" s="215">
        <v>18</v>
      </c>
      <c r="F789" s="175"/>
      <c r="G789" s="175" t="s">
        <v>1141</v>
      </c>
      <c r="H789" s="175" t="s">
        <v>444</v>
      </c>
      <c r="I789" s="175" t="s">
        <v>445</v>
      </c>
      <c r="J789" s="175"/>
      <c r="K789" s="175"/>
      <c r="L789" s="223"/>
      <c r="M789" s="223"/>
      <c r="N789" s="223"/>
      <c r="O789" s="223"/>
      <c r="P789" s="223"/>
    </row>
    <row r="790" spans="2:16" x14ac:dyDescent="0.25">
      <c r="B790">
        <v>2</v>
      </c>
      <c r="C790">
        <v>3</v>
      </c>
      <c r="D790">
        <v>2</v>
      </c>
      <c r="E790">
        <v>18</v>
      </c>
      <c r="F790"/>
      <c r="G790" t="s">
        <v>1141</v>
      </c>
      <c r="H790" t="s">
        <v>444</v>
      </c>
      <c r="I790" t="s">
        <v>445</v>
      </c>
      <c r="J790" t="s">
        <v>1100</v>
      </c>
      <c r="K790" t="s">
        <v>1101</v>
      </c>
      <c r="L790" s="115" t="s">
        <v>383</v>
      </c>
      <c r="M790" t="s">
        <v>380</v>
      </c>
      <c r="N790" t="s">
        <v>1342</v>
      </c>
      <c r="O790" t="s">
        <v>1354</v>
      </c>
      <c r="P790"/>
    </row>
    <row r="791" spans="2:16" x14ac:dyDescent="0.25">
      <c r="B791">
        <v>2</v>
      </c>
      <c r="C791">
        <v>3</v>
      </c>
      <c r="D791">
        <v>2</v>
      </c>
      <c r="E791">
        <v>18</v>
      </c>
      <c r="F791"/>
      <c r="G791" t="s">
        <v>1141</v>
      </c>
      <c r="H791" t="s">
        <v>444</v>
      </c>
      <c r="I791" t="s">
        <v>445</v>
      </c>
      <c r="J791" t="s">
        <v>1484</v>
      </c>
      <c r="K791" t="s">
        <v>1485</v>
      </c>
      <c r="L791" s="115" t="s">
        <v>383</v>
      </c>
      <c r="M791" t="s">
        <v>380</v>
      </c>
      <c r="N791" t="s">
        <v>1338</v>
      </c>
      <c r="O791" t="s">
        <v>1356</v>
      </c>
      <c r="P791"/>
    </row>
    <row r="792" spans="2:16" ht="15" customHeight="1" x14ac:dyDescent="0.25">
      <c r="B792">
        <v>2</v>
      </c>
      <c r="C792">
        <v>3</v>
      </c>
      <c r="D792">
        <v>2</v>
      </c>
      <c r="E792">
        <v>18</v>
      </c>
      <c r="F792"/>
      <c r="G792" t="s">
        <v>1141</v>
      </c>
      <c r="H792" t="s">
        <v>444</v>
      </c>
      <c r="I792" t="s">
        <v>445</v>
      </c>
      <c r="J792" t="s">
        <v>1152</v>
      </c>
      <c r="K792" t="s">
        <v>1604</v>
      </c>
      <c r="L792" s="115" t="s">
        <v>383</v>
      </c>
      <c r="M792" t="s">
        <v>380</v>
      </c>
      <c r="N792" t="s">
        <v>1338</v>
      </c>
      <c r="O792" t="s">
        <v>1356</v>
      </c>
      <c r="P792"/>
    </row>
    <row r="793" spans="2:16" x14ac:dyDescent="0.25">
      <c r="B793">
        <v>2</v>
      </c>
      <c r="C793">
        <v>3</v>
      </c>
      <c r="D793">
        <v>2</v>
      </c>
      <c r="E793">
        <v>18</v>
      </c>
      <c r="F793"/>
      <c r="G793" t="s">
        <v>1141</v>
      </c>
      <c r="H793" t="s">
        <v>444</v>
      </c>
      <c r="I793" t="s">
        <v>445</v>
      </c>
      <c r="J793" t="s">
        <v>1154</v>
      </c>
      <c r="K793" t="s">
        <v>1605</v>
      </c>
      <c r="L793" s="115" t="s">
        <v>383</v>
      </c>
      <c r="M793" t="s">
        <v>380</v>
      </c>
      <c r="N793" t="s">
        <v>1338</v>
      </c>
      <c r="O793" t="s">
        <v>1356</v>
      </c>
      <c r="P793"/>
    </row>
    <row r="794" spans="2:16" x14ac:dyDescent="0.25">
      <c r="B794">
        <v>2</v>
      </c>
      <c r="C794">
        <v>3</v>
      </c>
      <c r="D794">
        <v>2</v>
      </c>
      <c r="E794">
        <v>18</v>
      </c>
      <c r="F794"/>
      <c r="G794" t="s">
        <v>1141</v>
      </c>
      <c r="H794" t="s">
        <v>444</v>
      </c>
      <c r="I794" t="s">
        <v>445</v>
      </c>
      <c r="J794" t="s">
        <v>1156</v>
      </c>
      <c r="K794" t="s">
        <v>1606</v>
      </c>
      <c r="L794" s="115" t="s">
        <v>383</v>
      </c>
      <c r="M794" t="s">
        <v>380</v>
      </c>
      <c r="N794" t="s">
        <v>1338</v>
      </c>
      <c r="O794" t="s">
        <v>1356</v>
      </c>
      <c r="P794"/>
    </row>
    <row r="795" spans="2:16" x14ac:dyDescent="0.25">
      <c r="B795">
        <v>2</v>
      </c>
      <c r="C795">
        <v>3</v>
      </c>
      <c r="D795">
        <v>2</v>
      </c>
      <c r="E795">
        <v>18</v>
      </c>
      <c r="F795"/>
      <c r="G795" t="s">
        <v>1141</v>
      </c>
      <c r="H795" t="s">
        <v>444</v>
      </c>
      <c r="I795" t="s">
        <v>445</v>
      </c>
      <c r="J795" t="s">
        <v>1230</v>
      </c>
      <c r="K795" t="s">
        <v>1599</v>
      </c>
      <c r="L795" s="115" t="s">
        <v>383</v>
      </c>
      <c r="M795" t="s">
        <v>380</v>
      </c>
      <c r="N795" t="s">
        <v>1342</v>
      </c>
      <c r="O795" t="s">
        <v>1354</v>
      </c>
      <c r="P795"/>
    </row>
    <row r="796" spans="2:16" x14ac:dyDescent="0.25">
      <c r="B796">
        <v>2</v>
      </c>
      <c r="C796">
        <v>3</v>
      </c>
      <c r="D796">
        <v>2</v>
      </c>
      <c r="E796">
        <v>18</v>
      </c>
      <c r="F796"/>
      <c r="G796" t="s">
        <v>1141</v>
      </c>
      <c r="H796" t="s">
        <v>444</v>
      </c>
      <c r="I796" t="s">
        <v>445</v>
      </c>
      <c r="J796" t="s">
        <v>1469</v>
      </c>
      <c r="K796" t="s">
        <v>1470</v>
      </c>
      <c r="L796" s="115" t="s">
        <v>383</v>
      </c>
      <c r="M796" t="s">
        <v>380</v>
      </c>
      <c r="N796" t="s">
        <v>1342</v>
      </c>
      <c r="O796" t="s">
        <v>1354</v>
      </c>
      <c r="P796"/>
    </row>
    <row r="797" spans="2:16" x14ac:dyDescent="0.25">
      <c r="B797">
        <v>2</v>
      </c>
      <c r="C797">
        <v>3</v>
      </c>
      <c r="D797">
        <v>2</v>
      </c>
      <c r="E797">
        <v>18</v>
      </c>
      <c r="F797"/>
      <c r="G797" t="s">
        <v>1141</v>
      </c>
      <c r="H797" t="s">
        <v>444</v>
      </c>
      <c r="I797" t="s">
        <v>445</v>
      </c>
      <c r="J797" t="s">
        <v>1471</v>
      </c>
      <c r="K797" t="s">
        <v>1472</v>
      </c>
      <c r="L797" s="115" t="s">
        <v>383</v>
      </c>
      <c r="M797" t="s">
        <v>380</v>
      </c>
      <c r="N797" t="s">
        <v>1342</v>
      </c>
      <c r="O797" t="s">
        <v>1354</v>
      </c>
      <c r="P797"/>
    </row>
    <row r="798" spans="2:16" x14ac:dyDescent="0.25">
      <c r="B798">
        <v>2</v>
      </c>
      <c r="C798">
        <v>3</v>
      </c>
      <c r="D798">
        <v>2</v>
      </c>
      <c r="E798">
        <v>18</v>
      </c>
      <c r="F798"/>
      <c r="G798" t="s">
        <v>1141</v>
      </c>
      <c r="H798" t="s">
        <v>444</v>
      </c>
      <c r="I798" t="s">
        <v>445</v>
      </c>
      <c r="J798" t="s">
        <v>440</v>
      </c>
      <c r="K798" t="s">
        <v>441</v>
      </c>
      <c r="L798" s="115" t="s">
        <v>383</v>
      </c>
      <c r="M798" t="s">
        <v>380</v>
      </c>
      <c r="N798" t="s">
        <v>1342</v>
      </c>
      <c r="O798" t="s">
        <v>1354</v>
      </c>
      <c r="P798"/>
    </row>
    <row r="799" spans="2:16" x14ac:dyDescent="0.25">
      <c r="B799">
        <v>2</v>
      </c>
      <c r="C799">
        <v>3</v>
      </c>
      <c r="D799">
        <v>2</v>
      </c>
      <c r="E799">
        <v>18</v>
      </c>
      <c r="F799"/>
      <c r="G799" t="s">
        <v>1141</v>
      </c>
      <c r="H799" t="s">
        <v>444</v>
      </c>
      <c r="I799" t="s">
        <v>445</v>
      </c>
      <c r="J799" t="s">
        <v>455</v>
      </c>
      <c r="K799" t="s">
        <v>1095</v>
      </c>
      <c r="L799" s="115" t="s">
        <v>383</v>
      </c>
      <c r="M799" t="s">
        <v>380</v>
      </c>
      <c r="N799" t="s">
        <v>1342</v>
      </c>
      <c r="O799" t="s">
        <v>1354</v>
      </c>
      <c r="P799"/>
    </row>
    <row r="800" spans="2:16" x14ac:dyDescent="0.25">
      <c r="B800" s="214">
        <v>2</v>
      </c>
      <c r="C800" s="214">
        <v>3</v>
      </c>
      <c r="D800" s="214">
        <v>2</v>
      </c>
      <c r="E800" s="215">
        <v>18</v>
      </c>
      <c r="F800" s="175"/>
      <c r="G800" s="175" t="s">
        <v>1141</v>
      </c>
      <c r="H800" s="175" t="s">
        <v>1187</v>
      </c>
      <c r="I800" s="175" t="s">
        <v>1188</v>
      </c>
      <c r="J800" s="175"/>
      <c r="K800" s="175"/>
      <c r="L800" s="223"/>
      <c r="M800" s="223"/>
      <c r="N800" s="223"/>
      <c r="O800" s="223"/>
      <c r="P800" s="223"/>
    </row>
    <row r="801" spans="2:16" x14ac:dyDescent="0.25">
      <c r="B801">
        <v>2</v>
      </c>
      <c r="C801">
        <v>3</v>
      </c>
      <c r="D801">
        <v>2</v>
      </c>
      <c r="E801">
        <v>18</v>
      </c>
      <c r="F801"/>
      <c r="G801" t="s">
        <v>1141</v>
      </c>
      <c r="H801" t="s">
        <v>1187</v>
      </c>
      <c r="I801" t="s">
        <v>1188</v>
      </c>
      <c r="J801" t="s">
        <v>1503</v>
      </c>
      <c r="K801" t="s">
        <v>1188</v>
      </c>
      <c r="L801" s="115" t="s">
        <v>383</v>
      </c>
      <c r="M801" t="s">
        <v>377</v>
      </c>
      <c r="N801" t="s">
        <v>378</v>
      </c>
      <c r="O801"/>
      <c r="P801"/>
    </row>
    <row r="802" spans="2:16" x14ac:dyDescent="0.25">
      <c r="B802">
        <v>2</v>
      </c>
      <c r="C802">
        <v>3</v>
      </c>
      <c r="D802">
        <v>2</v>
      </c>
      <c r="E802">
        <v>18</v>
      </c>
      <c r="F802"/>
      <c r="G802" t="s">
        <v>1141</v>
      </c>
      <c r="H802" t="s">
        <v>1187</v>
      </c>
      <c r="I802" t="s">
        <v>1188</v>
      </c>
      <c r="J802" t="s">
        <v>1469</v>
      </c>
      <c r="K802" t="s">
        <v>1470</v>
      </c>
      <c r="L802" s="115" t="s">
        <v>383</v>
      </c>
      <c r="M802" t="s">
        <v>377</v>
      </c>
      <c r="N802" t="s">
        <v>378</v>
      </c>
      <c r="O802"/>
      <c r="P802"/>
    </row>
    <row r="803" spans="2:16" x14ac:dyDescent="0.25">
      <c r="B803">
        <v>2</v>
      </c>
      <c r="C803">
        <v>3</v>
      </c>
      <c r="D803">
        <v>2</v>
      </c>
      <c r="E803">
        <v>18</v>
      </c>
      <c r="F803"/>
      <c r="G803" t="s">
        <v>1141</v>
      </c>
      <c r="H803" t="s">
        <v>1187</v>
      </c>
      <c r="I803" t="s">
        <v>1188</v>
      </c>
      <c r="J803" t="s">
        <v>1471</v>
      </c>
      <c r="K803" t="s">
        <v>1472</v>
      </c>
      <c r="L803" s="115" t="s">
        <v>383</v>
      </c>
      <c r="M803" t="s">
        <v>377</v>
      </c>
      <c r="N803" t="s">
        <v>378</v>
      </c>
      <c r="O803"/>
      <c r="P803"/>
    </row>
    <row r="804" spans="2:16" x14ac:dyDescent="0.25">
      <c r="B804" s="214">
        <v>2</v>
      </c>
      <c r="C804" s="214">
        <v>3</v>
      </c>
      <c r="D804" s="214">
        <v>2</v>
      </c>
      <c r="E804" s="215">
        <v>18</v>
      </c>
      <c r="F804" s="175"/>
      <c r="G804" s="175" t="s">
        <v>1141</v>
      </c>
      <c r="H804" s="175" t="s">
        <v>1189</v>
      </c>
      <c r="I804" s="175" t="s">
        <v>1190</v>
      </c>
      <c r="J804" s="175"/>
      <c r="K804" s="175"/>
      <c r="L804" s="223"/>
      <c r="M804" s="223"/>
      <c r="N804" s="223"/>
      <c r="O804" s="223"/>
      <c r="P804" s="223"/>
    </row>
    <row r="805" spans="2:16" x14ac:dyDescent="0.25">
      <c r="B805">
        <v>2</v>
      </c>
      <c r="C805">
        <v>3</v>
      </c>
      <c r="D805">
        <v>2</v>
      </c>
      <c r="E805">
        <v>18</v>
      </c>
      <c r="F805"/>
      <c r="G805" t="s">
        <v>1141</v>
      </c>
      <c r="H805" t="s">
        <v>1189</v>
      </c>
      <c r="I805" t="s">
        <v>1190</v>
      </c>
      <c r="J805" t="s">
        <v>1505</v>
      </c>
      <c r="K805" t="s">
        <v>1191</v>
      </c>
      <c r="L805" s="115" t="s">
        <v>383</v>
      </c>
      <c r="M805" t="s">
        <v>379</v>
      </c>
      <c r="N805" t="s">
        <v>1345</v>
      </c>
      <c r="O805"/>
      <c r="P805"/>
    </row>
    <row r="806" spans="2:16" x14ac:dyDescent="0.25">
      <c r="B806" s="210">
        <v>2</v>
      </c>
      <c r="C806" s="210">
        <v>3</v>
      </c>
      <c r="D806" s="210">
        <v>3</v>
      </c>
      <c r="E806" s="211"/>
      <c r="F806" s="167"/>
      <c r="G806" s="167"/>
      <c r="H806" s="167"/>
      <c r="I806" s="167"/>
      <c r="J806" s="167"/>
      <c r="K806" s="167" t="s">
        <v>1196</v>
      </c>
      <c r="L806" s="221"/>
      <c r="M806" s="221"/>
      <c r="N806" s="221"/>
      <c r="O806" s="221"/>
      <c r="P806" s="221"/>
    </row>
    <row r="807" spans="2:16" x14ac:dyDescent="0.25">
      <c r="B807" s="212">
        <v>2</v>
      </c>
      <c r="C807" s="212">
        <v>3</v>
      </c>
      <c r="D807" s="212">
        <v>3</v>
      </c>
      <c r="E807" s="213">
        <v>19</v>
      </c>
      <c r="F807" s="171"/>
      <c r="G807" s="171" t="s">
        <v>1197</v>
      </c>
      <c r="H807" s="171"/>
      <c r="I807" s="171"/>
      <c r="J807" s="171"/>
      <c r="K807" s="171"/>
      <c r="L807" s="222"/>
      <c r="M807" s="222"/>
      <c r="N807" s="222"/>
      <c r="O807" s="222"/>
      <c r="P807" s="222"/>
    </row>
    <row r="808" spans="2:16" x14ac:dyDescent="0.25">
      <c r="B808" s="214">
        <v>2</v>
      </c>
      <c r="C808" s="214">
        <v>3</v>
      </c>
      <c r="D808" s="214">
        <v>3</v>
      </c>
      <c r="E808" s="215">
        <v>19</v>
      </c>
      <c r="F808" s="175"/>
      <c r="G808" s="175" t="s">
        <v>1197</v>
      </c>
      <c r="H808" s="175" t="s">
        <v>446</v>
      </c>
      <c r="I808" s="175" t="s">
        <v>447</v>
      </c>
      <c r="J808" s="175"/>
      <c r="K808" s="175"/>
      <c r="L808" s="223"/>
      <c r="M808" s="223"/>
      <c r="N808" s="223"/>
      <c r="O808" s="223"/>
      <c r="P808" s="223"/>
    </row>
    <row r="809" spans="2:16" x14ac:dyDescent="0.25">
      <c r="B809">
        <v>2</v>
      </c>
      <c r="C809">
        <v>3</v>
      </c>
      <c r="D809">
        <v>3</v>
      </c>
      <c r="E809">
        <v>19</v>
      </c>
      <c r="F809"/>
      <c r="G809" t="s">
        <v>1197</v>
      </c>
      <c r="H809" t="s">
        <v>446</v>
      </c>
      <c r="I809" t="s">
        <v>447</v>
      </c>
      <c r="J809" t="s">
        <v>1100</v>
      </c>
      <c r="K809" t="s">
        <v>1101</v>
      </c>
      <c r="L809" s="115" t="s">
        <v>383</v>
      </c>
      <c r="M809" t="s">
        <v>377</v>
      </c>
      <c r="N809" t="s">
        <v>378</v>
      </c>
      <c r="O809"/>
      <c r="P809"/>
    </row>
    <row r="810" spans="2:16" x14ac:dyDescent="0.25">
      <c r="B810">
        <v>2</v>
      </c>
      <c r="C810">
        <v>3</v>
      </c>
      <c r="D810">
        <v>3</v>
      </c>
      <c r="E810">
        <v>19</v>
      </c>
      <c r="F810"/>
      <c r="G810" t="s">
        <v>1197</v>
      </c>
      <c r="H810" t="s">
        <v>446</v>
      </c>
      <c r="I810" t="s">
        <v>447</v>
      </c>
      <c r="J810" t="s">
        <v>1211</v>
      </c>
      <c r="K810" t="s">
        <v>1212</v>
      </c>
      <c r="L810" s="115" t="s">
        <v>383</v>
      </c>
      <c r="M810" t="s">
        <v>380</v>
      </c>
      <c r="N810" t="s">
        <v>1338</v>
      </c>
      <c r="O810" t="s">
        <v>1339</v>
      </c>
      <c r="P810"/>
    </row>
    <row r="811" spans="2:16" x14ac:dyDescent="0.25">
      <c r="B811">
        <v>2</v>
      </c>
      <c r="C811">
        <v>3</v>
      </c>
      <c r="D811">
        <v>3</v>
      </c>
      <c r="E811">
        <v>19</v>
      </c>
      <c r="F811"/>
      <c r="G811" t="s">
        <v>1197</v>
      </c>
      <c r="H811" t="s">
        <v>446</v>
      </c>
      <c r="I811" t="s">
        <v>447</v>
      </c>
      <c r="J811" t="s">
        <v>1507</v>
      </c>
      <c r="K811" t="s">
        <v>1213</v>
      </c>
      <c r="L811" s="115" t="s">
        <v>383</v>
      </c>
      <c r="M811" t="s">
        <v>380</v>
      </c>
      <c r="N811" t="s">
        <v>1338</v>
      </c>
      <c r="O811" t="s">
        <v>1339</v>
      </c>
      <c r="P811"/>
    </row>
    <row r="812" spans="2:16" x14ac:dyDescent="0.25">
      <c r="B812">
        <v>2</v>
      </c>
      <c r="C812">
        <v>3</v>
      </c>
      <c r="D812">
        <v>3</v>
      </c>
      <c r="E812">
        <v>19</v>
      </c>
      <c r="F812"/>
      <c r="G812" t="s">
        <v>1197</v>
      </c>
      <c r="H812" t="s">
        <v>446</v>
      </c>
      <c r="I812" t="s">
        <v>447</v>
      </c>
      <c r="J812" t="s">
        <v>1469</v>
      </c>
      <c r="K812" t="s">
        <v>1470</v>
      </c>
      <c r="L812" s="115" t="s">
        <v>383</v>
      </c>
      <c r="M812" t="s">
        <v>377</v>
      </c>
      <c r="N812" t="s">
        <v>378</v>
      </c>
      <c r="O812"/>
      <c r="P812"/>
    </row>
    <row r="813" spans="2:16" x14ac:dyDescent="0.25">
      <c r="B813">
        <v>2</v>
      </c>
      <c r="C813">
        <v>3</v>
      </c>
      <c r="D813">
        <v>3</v>
      </c>
      <c r="E813">
        <v>19</v>
      </c>
      <c r="F813"/>
      <c r="G813" t="s">
        <v>1197</v>
      </c>
      <c r="H813" t="s">
        <v>446</v>
      </c>
      <c r="I813" t="s">
        <v>447</v>
      </c>
      <c r="J813" t="s">
        <v>1471</v>
      </c>
      <c r="K813" t="s">
        <v>1472</v>
      </c>
      <c r="L813" s="115" t="s">
        <v>383</v>
      </c>
      <c r="M813" t="s">
        <v>377</v>
      </c>
      <c r="N813" t="s">
        <v>378</v>
      </c>
      <c r="O813"/>
      <c r="P813"/>
    </row>
    <row r="814" spans="2:16" x14ac:dyDescent="0.25">
      <c r="B814">
        <v>2</v>
      </c>
      <c r="C814">
        <v>3</v>
      </c>
      <c r="D814">
        <v>3</v>
      </c>
      <c r="E814">
        <v>19</v>
      </c>
      <c r="F814"/>
      <c r="G814" t="s">
        <v>1197</v>
      </c>
      <c r="H814" t="s">
        <v>446</v>
      </c>
      <c r="I814" t="s">
        <v>447</v>
      </c>
      <c r="J814" t="s">
        <v>440</v>
      </c>
      <c r="K814" t="s">
        <v>441</v>
      </c>
      <c r="L814" s="115" t="s">
        <v>383</v>
      </c>
      <c r="M814" t="s">
        <v>377</v>
      </c>
      <c r="N814" t="s">
        <v>378</v>
      </c>
      <c r="O814"/>
      <c r="P814"/>
    </row>
    <row r="815" spans="2:16" x14ac:dyDescent="0.25">
      <c r="B815">
        <v>2</v>
      </c>
      <c r="C815">
        <v>3</v>
      </c>
      <c r="D815">
        <v>3</v>
      </c>
      <c r="E815">
        <v>19</v>
      </c>
      <c r="F815"/>
      <c r="G815" t="s">
        <v>1197</v>
      </c>
      <c r="H815" t="s">
        <v>446</v>
      </c>
      <c r="I815" t="s">
        <v>447</v>
      </c>
      <c r="J815" t="s">
        <v>455</v>
      </c>
      <c r="K815" t="s">
        <v>1095</v>
      </c>
      <c r="L815" s="115" t="s">
        <v>383</v>
      </c>
      <c r="M815" t="s">
        <v>377</v>
      </c>
      <c r="N815" t="s">
        <v>378</v>
      </c>
      <c r="O815"/>
      <c r="P815"/>
    </row>
    <row r="816" spans="2:16" x14ac:dyDescent="0.25">
      <c r="B816" s="212">
        <v>2</v>
      </c>
      <c r="C816" s="212">
        <v>3</v>
      </c>
      <c r="D816" s="212">
        <v>3</v>
      </c>
      <c r="E816" s="213">
        <v>20</v>
      </c>
      <c r="F816" s="171"/>
      <c r="G816" s="171" t="s">
        <v>1137</v>
      </c>
      <c r="H816" s="171"/>
      <c r="I816" s="171"/>
      <c r="J816" s="171"/>
      <c r="K816" s="171"/>
      <c r="L816" s="222"/>
      <c r="M816" s="222"/>
      <c r="N816" s="222"/>
      <c r="O816" s="222"/>
      <c r="P816" s="222"/>
    </row>
    <row r="817" spans="2:16" x14ac:dyDescent="0.25">
      <c r="B817" s="214">
        <v>2</v>
      </c>
      <c r="C817" s="214">
        <v>3</v>
      </c>
      <c r="D817" s="214">
        <v>3</v>
      </c>
      <c r="E817" s="215">
        <v>20</v>
      </c>
      <c r="F817" s="175"/>
      <c r="G817" s="175" t="s">
        <v>1137</v>
      </c>
      <c r="H817" s="175" t="s">
        <v>1219</v>
      </c>
      <c r="I817" s="175" t="s">
        <v>1220</v>
      </c>
      <c r="J817" s="175"/>
      <c r="K817" s="175"/>
      <c r="L817" s="223"/>
      <c r="M817" s="223"/>
      <c r="N817" s="223"/>
      <c r="O817" s="223"/>
      <c r="P817" s="223"/>
    </row>
    <row r="818" spans="2:16" x14ac:dyDescent="0.25">
      <c r="B818">
        <v>2</v>
      </c>
      <c r="C818">
        <v>3</v>
      </c>
      <c r="D818">
        <v>3</v>
      </c>
      <c r="E818">
        <v>20</v>
      </c>
      <c r="F818"/>
      <c r="G818" t="s">
        <v>1137</v>
      </c>
      <c r="H818" t="s">
        <v>1219</v>
      </c>
      <c r="I818" t="s">
        <v>1220</v>
      </c>
      <c r="J818" t="s">
        <v>1664</v>
      </c>
      <c r="K818" t="s">
        <v>1665</v>
      </c>
      <c r="L818" s="115" t="s">
        <v>383</v>
      </c>
      <c r="M818" t="s">
        <v>377</v>
      </c>
      <c r="N818" t="s">
        <v>378</v>
      </c>
      <c r="O818"/>
      <c r="P818"/>
    </row>
    <row r="819" spans="2:16" x14ac:dyDescent="0.25">
      <c r="B819" s="214">
        <v>2</v>
      </c>
      <c r="C819" s="214">
        <v>3</v>
      </c>
      <c r="D819" s="214">
        <v>3</v>
      </c>
      <c r="E819" s="215">
        <v>20</v>
      </c>
      <c r="F819" s="175"/>
      <c r="G819" s="175" t="s">
        <v>1137</v>
      </c>
      <c r="H819" s="175" t="s">
        <v>1222</v>
      </c>
      <c r="I819" s="175" t="s">
        <v>1223</v>
      </c>
      <c r="J819" s="175"/>
      <c r="K819" s="175"/>
      <c r="L819" s="223"/>
      <c r="M819" s="223"/>
      <c r="N819" s="223"/>
      <c r="O819" s="223"/>
      <c r="P819" s="223"/>
    </row>
    <row r="820" spans="2:16" x14ac:dyDescent="0.25">
      <c r="B820">
        <v>2</v>
      </c>
      <c r="C820">
        <v>3</v>
      </c>
      <c r="D820">
        <v>3</v>
      </c>
      <c r="E820">
        <v>20</v>
      </c>
      <c r="F820"/>
      <c r="G820" t="s">
        <v>1137</v>
      </c>
      <c r="H820" t="s">
        <v>1222</v>
      </c>
      <c r="I820" t="s">
        <v>1223</v>
      </c>
      <c r="J820" t="s">
        <v>1221</v>
      </c>
      <c r="K820" t="s">
        <v>868</v>
      </c>
      <c r="L820" s="115" t="s">
        <v>383</v>
      </c>
      <c r="M820" t="s">
        <v>377</v>
      </c>
      <c r="N820" t="s">
        <v>378</v>
      </c>
      <c r="O820"/>
      <c r="P820"/>
    </row>
    <row r="821" spans="2:16" x14ac:dyDescent="0.25">
      <c r="B821" s="210">
        <v>2</v>
      </c>
      <c r="C821" s="210">
        <v>3</v>
      </c>
      <c r="D821" s="210">
        <v>4</v>
      </c>
      <c r="E821" s="211"/>
      <c r="F821" s="167"/>
      <c r="G821" s="167"/>
      <c r="H821" s="167"/>
      <c r="I821" s="167"/>
      <c r="J821" s="167"/>
      <c r="K821" s="167" t="s">
        <v>1224</v>
      </c>
      <c r="L821" s="221"/>
      <c r="M821" s="221"/>
      <c r="N821" s="221"/>
      <c r="O821" s="221"/>
      <c r="P821" s="221"/>
    </row>
    <row r="822" spans="2:16" x14ac:dyDescent="0.25">
      <c r="B822" s="212">
        <v>2</v>
      </c>
      <c r="C822" s="212">
        <v>3</v>
      </c>
      <c r="D822" s="212">
        <v>4</v>
      </c>
      <c r="E822" s="213">
        <v>1</v>
      </c>
      <c r="F822" s="171"/>
      <c r="G822" s="171" t="s">
        <v>1090</v>
      </c>
      <c r="H822" s="171"/>
      <c r="I822" s="171"/>
      <c r="J822" s="171"/>
      <c r="K822" s="171"/>
      <c r="L822" s="222"/>
      <c r="M822" s="222"/>
      <c r="N822" s="222"/>
      <c r="O822" s="222"/>
      <c r="P822" s="222"/>
    </row>
    <row r="823" spans="2:16" x14ac:dyDescent="0.25">
      <c r="B823" s="214">
        <v>2</v>
      </c>
      <c r="C823" s="214">
        <v>3</v>
      </c>
      <c r="D823" s="214">
        <v>4</v>
      </c>
      <c r="E823" s="215">
        <v>1</v>
      </c>
      <c r="F823" s="175"/>
      <c r="G823" s="175" t="s">
        <v>1090</v>
      </c>
      <c r="H823" s="175" t="s">
        <v>442</v>
      </c>
      <c r="I823" s="175" t="s">
        <v>443</v>
      </c>
      <c r="J823" s="175"/>
      <c r="K823" s="175"/>
      <c r="L823" s="223"/>
      <c r="M823" s="223"/>
      <c r="N823" s="223"/>
      <c r="O823" s="223"/>
      <c r="P823" s="223"/>
    </row>
    <row r="824" spans="2:16" x14ac:dyDescent="0.25">
      <c r="B824">
        <v>2</v>
      </c>
      <c r="C824">
        <v>3</v>
      </c>
      <c r="D824">
        <v>4</v>
      </c>
      <c r="E824">
        <v>1</v>
      </c>
      <c r="F824"/>
      <c r="G824" t="s">
        <v>1090</v>
      </c>
      <c r="H824" t="s">
        <v>442</v>
      </c>
      <c r="I824" t="s">
        <v>443</v>
      </c>
      <c r="J824" t="s">
        <v>1100</v>
      </c>
      <c r="K824" t="s">
        <v>1101</v>
      </c>
      <c r="L824" s="115" t="s">
        <v>383</v>
      </c>
      <c r="M824" t="s">
        <v>377</v>
      </c>
      <c r="N824" t="s">
        <v>378</v>
      </c>
      <c r="O824"/>
      <c r="P824"/>
    </row>
    <row r="825" spans="2:16" x14ac:dyDescent="0.25">
      <c r="B825">
        <v>2</v>
      </c>
      <c r="C825">
        <v>3</v>
      </c>
      <c r="D825">
        <v>4</v>
      </c>
      <c r="E825">
        <v>1</v>
      </c>
      <c r="F825"/>
      <c r="G825" t="s">
        <v>1090</v>
      </c>
      <c r="H825" t="s">
        <v>442</v>
      </c>
      <c r="I825" t="s">
        <v>443</v>
      </c>
      <c r="J825" t="s">
        <v>1230</v>
      </c>
      <c r="K825" t="s">
        <v>1599</v>
      </c>
      <c r="L825" s="115" t="s">
        <v>383</v>
      </c>
      <c r="M825" t="s">
        <v>377</v>
      </c>
      <c r="N825" t="s">
        <v>378</v>
      </c>
      <c r="O825"/>
      <c r="P825"/>
    </row>
    <row r="826" spans="2:16" x14ac:dyDescent="0.25">
      <c r="B826">
        <v>2</v>
      </c>
      <c r="C826">
        <v>3</v>
      </c>
      <c r="D826">
        <v>4</v>
      </c>
      <c r="E826">
        <v>1</v>
      </c>
      <c r="F826"/>
      <c r="G826" t="s">
        <v>1090</v>
      </c>
      <c r="H826" t="s">
        <v>442</v>
      </c>
      <c r="I826" t="s">
        <v>443</v>
      </c>
      <c r="J826" t="s">
        <v>1469</v>
      </c>
      <c r="K826" t="s">
        <v>1470</v>
      </c>
      <c r="L826" s="115" t="s">
        <v>383</v>
      </c>
      <c r="M826" t="s">
        <v>377</v>
      </c>
      <c r="N826" t="s">
        <v>378</v>
      </c>
      <c r="O826"/>
      <c r="P826"/>
    </row>
    <row r="827" spans="2:16" x14ac:dyDescent="0.25">
      <c r="B827">
        <v>2</v>
      </c>
      <c r="C827">
        <v>3</v>
      </c>
      <c r="D827">
        <v>4</v>
      </c>
      <c r="E827">
        <v>1</v>
      </c>
      <c r="F827"/>
      <c r="G827" t="s">
        <v>1090</v>
      </c>
      <c r="H827" t="s">
        <v>442</v>
      </c>
      <c r="I827" t="s">
        <v>443</v>
      </c>
      <c r="J827" t="s">
        <v>455</v>
      </c>
      <c r="K827" t="s">
        <v>1095</v>
      </c>
      <c r="L827" s="115" t="s">
        <v>383</v>
      </c>
      <c r="M827" t="s">
        <v>377</v>
      </c>
      <c r="N827" t="s">
        <v>378</v>
      </c>
      <c r="O827"/>
      <c r="P827"/>
    </row>
    <row r="828" spans="2:16" x14ac:dyDescent="0.25">
      <c r="B828" s="212">
        <v>2</v>
      </c>
      <c r="C828" s="212">
        <v>3</v>
      </c>
      <c r="D828" s="212">
        <v>4</v>
      </c>
      <c r="E828" s="213">
        <v>2</v>
      </c>
      <c r="F828" s="171"/>
      <c r="G828" s="171" t="s">
        <v>1099</v>
      </c>
      <c r="H828" s="171"/>
      <c r="I828" s="171"/>
      <c r="J828" s="171"/>
      <c r="K828" s="171"/>
      <c r="L828" s="222"/>
      <c r="M828" s="222"/>
      <c r="N828" s="222"/>
      <c r="O828" s="222"/>
      <c r="P828" s="222"/>
    </row>
    <row r="829" spans="2:16" x14ac:dyDescent="0.25">
      <c r="B829" s="214">
        <v>2</v>
      </c>
      <c r="C829" s="214">
        <v>3</v>
      </c>
      <c r="D829" s="214">
        <v>4</v>
      </c>
      <c r="E829" s="215">
        <v>2</v>
      </c>
      <c r="F829" s="175"/>
      <c r="G829" s="175" t="s">
        <v>1099</v>
      </c>
      <c r="H829" s="175" t="s">
        <v>442</v>
      </c>
      <c r="I829" s="175" t="s">
        <v>443</v>
      </c>
      <c r="J829" s="175"/>
      <c r="K829" s="175"/>
      <c r="L829" s="223"/>
      <c r="M829" s="223"/>
      <c r="N829" s="223"/>
      <c r="O829" s="223"/>
      <c r="P829" s="223"/>
    </row>
    <row r="830" spans="2:16" x14ac:dyDescent="0.25">
      <c r="B830">
        <v>2</v>
      </c>
      <c r="C830">
        <v>3</v>
      </c>
      <c r="D830">
        <v>4</v>
      </c>
      <c r="E830">
        <v>2</v>
      </c>
      <c r="F830"/>
      <c r="G830" t="s">
        <v>1099</v>
      </c>
      <c r="H830" t="s">
        <v>442</v>
      </c>
      <c r="I830" t="s">
        <v>443</v>
      </c>
      <c r="J830" t="s">
        <v>1100</v>
      </c>
      <c r="K830" t="s">
        <v>1101</v>
      </c>
      <c r="L830" s="115" t="s">
        <v>383</v>
      </c>
      <c r="M830" t="s">
        <v>377</v>
      </c>
      <c r="N830" t="s">
        <v>378</v>
      </c>
      <c r="O830"/>
      <c r="P830"/>
    </row>
    <row r="831" spans="2:16" x14ac:dyDescent="0.25">
      <c r="B831">
        <v>2</v>
      </c>
      <c r="C831">
        <v>3</v>
      </c>
      <c r="D831">
        <v>4</v>
      </c>
      <c r="E831">
        <v>2</v>
      </c>
      <c r="F831"/>
      <c r="G831" t="s">
        <v>1099</v>
      </c>
      <c r="H831" t="s">
        <v>442</v>
      </c>
      <c r="I831" t="s">
        <v>443</v>
      </c>
      <c r="J831" t="s">
        <v>1230</v>
      </c>
      <c r="K831" t="s">
        <v>1599</v>
      </c>
      <c r="L831" s="115" t="s">
        <v>383</v>
      </c>
      <c r="M831" t="s">
        <v>377</v>
      </c>
      <c r="N831" t="s">
        <v>378</v>
      </c>
      <c r="O831"/>
      <c r="P831"/>
    </row>
    <row r="832" spans="2:16" x14ac:dyDescent="0.25">
      <c r="B832">
        <v>2</v>
      </c>
      <c r="C832">
        <v>3</v>
      </c>
      <c r="D832">
        <v>4</v>
      </c>
      <c r="E832">
        <v>2</v>
      </c>
      <c r="F832"/>
      <c r="G832" t="s">
        <v>1099</v>
      </c>
      <c r="H832" t="s">
        <v>442</v>
      </c>
      <c r="I832" t="s">
        <v>443</v>
      </c>
      <c r="J832" t="s">
        <v>1234</v>
      </c>
      <c r="K832" t="s">
        <v>1235</v>
      </c>
      <c r="L832" s="115" t="s">
        <v>383</v>
      </c>
      <c r="M832" t="s">
        <v>377</v>
      </c>
      <c r="N832" t="s">
        <v>378</v>
      </c>
      <c r="O832"/>
      <c r="P832"/>
    </row>
    <row r="833" spans="2:16" x14ac:dyDescent="0.25">
      <c r="B833">
        <v>2</v>
      </c>
      <c r="C833">
        <v>3</v>
      </c>
      <c r="D833">
        <v>4</v>
      </c>
      <c r="E833">
        <v>2</v>
      </c>
      <c r="F833"/>
      <c r="G833" t="s">
        <v>1099</v>
      </c>
      <c r="H833" t="s">
        <v>442</v>
      </c>
      <c r="I833" t="s">
        <v>443</v>
      </c>
      <c r="J833" t="s">
        <v>1513</v>
      </c>
      <c r="K833" t="s">
        <v>1232</v>
      </c>
      <c r="L833" s="115" t="s">
        <v>383</v>
      </c>
      <c r="M833" t="s">
        <v>379</v>
      </c>
      <c r="N833" t="s">
        <v>1336</v>
      </c>
      <c r="O833"/>
      <c r="P833"/>
    </row>
    <row r="834" spans="2:16" x14ac:dyDescent="0.25">
      <c r="B834">
        <v>2</v>
      </c>
      <c r="C834">
        <v>3</v>
      </c>
      <c r="D834">
        <v>4</v>
      </c>
      <c r="E834">
        <v>2</v>
      </c>
      <c r="F834"/>
      <c r="G834" t="s">
        <v>1099</v>
      </c>
      <c r="H834" t="s">
        <v>442</v>
      </c>
      <c r="I834" t="s">
        <v>443</v>
      </c>
      <c r="J834" t="s">
        <v>1514</v>
      </c>
      <c r="K834" t="s">
        <v>1233</v>
      </c>
      <c r="L834" s="115" t="s">
        <v>383</v>
      </c>
      <c r="M834" t="s">
        <v>377</v>
      </c>
      <c r="N834" t="s">
        <v>378</v>
      </c>
      <c r="O834"/>
      <c r="P834"/>
    </row>
    <row r="835" spans="2:16" x14ac:dyDescent="0.25">
      <c r="B835">
        <v>2</v>
      </c>
      <c r="C835">
        <v>3</v>
      </c>
      <c r="D835">
        <v>4</v>
      </c>
      <c r="E835">
        <v>2</v>
      </c>
      <c r="F835"/>
      <c r="G835" t="s">
        <v>1099</v>
      </c>
      <c r="H835" t="s">
        <v>442</v>
      </c>
      <c r="I835" t="s">
        <v>443</v>
      </c>
      <c r="J835" t="s">
        <v>1515</v>
      </c>
      <c r="K835" t="s">
        <v>1231</v>
      </c>
      <c r="L835" s="115" t="s">
        <v>383</v>
      </c>
      <c r="M835" t="s">
        <v>377</v>
      </c>
      <c r="N835" t="s">
        <v>378</v>
      </c>
      <c r="O835"/>
      <c r="P835"/>
    </row>
    <row r="836" spans="2:16" x14ac:dyDescent="0.25">
      <c r="B836">
        <v>2</v>
      </c>
      <c r="C836">
        <v>3</v>
      </c>
      <c r="D836">
        <v>4</v>
      </c>
      <c r="E836">
        <v>2</v>
      </c>
      <c r="F836"/>
      <c r="G836" t="s">
        <v>1099</v>
      </c>
      <c r="H836" t="s">
        <v>442</v>
      </c>
      <c r="I836" t="s">
        <v>443</v>
      </c>
      <c r="J836" t="s">
        <v>1469</v>
      </c>
      <c r="K836" t="s">
        <v>1470</v>
      </c>
      <c r="L836" s="115" t="s">
        <v>383</v>
      </c>
      <c r="M836" t="s">
        <v>377</v>
      </c>
      <c r="N836" t="s">
        <v>378</v>
      </c>
      <c r="O836"/>
      <c r="P836"/>
    </row>
    <row r="837" spans="2:16" x14ac:dyDescent="0.25">
      <c r="B837">
        <v>2</v>
      </c>
      <c r="C837">
        <v>3</v>
      </c>
      <c r="D837">
        <v>4</v>
      </c>
      <c r="E837">
        <v>2</v>
      </c>
      <c r="F837"/>
      <c r="G837" t="s">
        <v>1099</v>
      </c>
      <c r="H837" t="s">
        <v>442</v>
      </c>
      <c r="I837" t="s">
        <v>443</v>
      </c>
      <c r="J837" t="s">
        <v>1471</v>
      </c>
      <c r="K837" t="s">
        <v>1472</v>
      </c>
      <c r="L837" s="115" t="s">
        <v>383</v>
      </c>
      <c r="M837" t="s">
        <v>377</v>
      </c>
      <c r="N837" t="s">
        <v>378</v>
      </c>
      <c r="O837"/>
      <c r="P837"/>
    </row>
    <row r="838" spans="2:16" x14ac:dyDescent="0.25">
      <c r="B838">
        <v>2</v>
      </c>
      <c r="C838">
        <v>3</v>
      </c>
      <c r="D838">
        <v>4</v>
      </c>
      <c r="E838">
        <v>2</v>
      </c>
      <c r="F838"/>
      <c r="G838" t="s">
        <v>1099</v>
      </c>
      <c r="H838" t="s">
        <v>442</v>
      </c>
      <c r="I838" t="s">
        <v>443</v>
      </c>
      <c r="J838" t="s">
        <v>440</v>
      </c>
      <c r="K838" t="s">
        <v>441</v>
      </c>
      <c r="L838" s="115" t="s">
        <v>383</v>
      </c>
      <c r="M838" t="s">
        <v>377</v>
      </c>
      <c r="N838" t="s">
        <v>378</v>
      </c>
      <c r="O838"/>
      <c r="P838"/>
    </row>
    <row r="839" spans="2:16" x14ac:dyDescent="0.25">
      <c r="B839">
        <v>2</v>
      </c>
      <c r="C839">
        <v>3</v>
      </c>
      <c r="D839">
        <v>4</v>
      </c>
      <c r="E839">
        <v>2</v>
      </c>
      <c r="F839"/>
      <c r="G839" t="s">
        <v>1099</v>
      </c>
      <c r="H839" t="s">
        <v>442</v>
      </c>
      <c r="I839" t="s">
        <v>443</v>
      </c>
      <c r="J839" t="s">
        <v>455</v>
      </c>
      <c r="K839" t="s">
        <v>1095</v>
      </c>
      <c r="L839" s="115" t="s">
        <v>383</v>
      </c>
      <c r="M839" t="s">
        <v>377</v>
      </c>
      <c r="N839" t="s">
        <v>378</v>
      </c>
      <c r="O839"/>
      <c r="P839"/>
    </row>
    <row r="840" spans="2:16" x14ac:dyDescent="0.25">
      <c r="B840">
        <v>2</v>
      </c>
      <c r="C840">
        <v>3</v>
      </c>
      <c r="D840">
        <v>4</v>
      </c>
      <c r="E840">
        <v>2</v>
      </c>
      <c r="F840"/>
      <c r="G840" t="s">
        <v>1099</v>
      </c>
      <c r="H840" t="s">
        <v>442</v>
      </c>
      <c r="I840" t="s">
        <v>443</v>
      </c>
      <c r="J840"/>
      <c r="K840" t="s">
        <v>1666</v>
      </c>
      <c r="L840" s="115" t="s">
        <v>383</v>
      </c>
      <c r="M840" t="s">
        <v>377</v>
      </c>
      <c r="N840" t="s">
        <v>378</v>
      </c>
      <c r="O840"/>
      <c r="P840"/>
    </row>
    <row r="841" spans="2:16" x14ac:dyDescent="0.25">
      <c r="B841" s="212">
        <v>2</v>
      </c>
      <c r="C841" s="212">
        <v>3</v>
      </c>
      <c r="D841" s="212">
        <v>4</v>
      </c>
      <c r="E841" s="213">
        <v>14</v>
      </c>
      <c r="F841" s="171"/>
      <c r="G841" s="171" t="s">
        <v>1236</v>
      </c>
      <c r="H841" s="171"/>
      <c r="I841" s="171"/>
      <c r="J841" s="171"/>
      <c r="K841" s="171"/>
      <c r="L841" s="222"/>
      <c r="M841" s="222"/>
      <c r="N841" s="222"/>
      <c r="O841" s="222"/>
      <c r="P841" s="222"/>
    </row>
    <row r="842" spans="2:16" x14ac:dyDescent="0.25">
      <c r="B842" s="214">
        <v>2</v>
      </c>
      <c r="C842" s="214">
        <v>3</v>
      </c>
      <c r="D842" s="214">
        <v>4</v>
      </c>
      <c r="E842" s="215">
        <v>14</v>
      </c>
      <c r="F842" s="175"/>
      <c r="G842" s="175" t="s">
        <v>1236</v>
      </c>
      <c r="H842" s="175" t="s">
        <v>1237</v>
      </c>
      <c r="I842" s="175" t="s">
        <v>1238</v>
      </c>
      <c r="J842" s="175"/>
      <c r="K842" s="175"/>
      <c r="L842" s="223"/>
      <c r="M842" s="223"/>
      <c r="N842" s="223"/>
      <c r="O842" s="223"/>
      <c r="P842" s="223"/>
    </row>
    <row r="843" spans="2:16" x14ac:dyDescent="0.25">
      <c r="B843">
        <v>2</v>
      </c>
      <c r="C843">
        <v>3</v>
      </c>
      <c r="D843">
        <v>4</v>
      </c>
      <c r="E843">
        <v>14</v>
      </c>
      <c r="F843"/>
      <c r="G843" t="s">
        <v>1236</v>
      </c>
      <c r="H843" t="s">
        <v>1237</v>
      </c>
      <c r="I843" t="s">
        <v>1238</v>
      </c>
      <c r="J843" t="s">
        <v>1100</v>
      </c>
      <c r="K843" t="s">
        <v>1101</v>
      </c>
      <c r="L843" s="115" t="s">
        <v>383</v>
      </c>
      <c r="M843" t="s">
        <v>377</v>
      </c>
      <c r="N843" t="s">
        <v>378</v>
      </c>
      <c r="O843"/>
      <c r="P843"/>
    </row>
    <row r="844" spans="2:16" x14ac:dyDescent="0.25">
      <c r="B844">
        <v>2</v>
      </c>
      <c r="C844">
        <v>3</v>
      </c>
      <c r="D844">
        <v>4</v>
      </c>
      <c r="E844">
        <v>14</v>
      </c>
      <c r="F844"/>
      <c r="G844" t="s">
        <v>1236</v>
      </c>
      <c r="H844" t="s">
        <v>1237</v>
      </c>
      <c r="I844" t="s">
        <v>1238</v>
      </c>
      <c r="J844" t="s">
        <v>1517</v>
      </c>
      <c r="K844" t="s">
        <v>1239</v>
      </c>
      <c r="L844" s="115" t="s">
        <v>383</v>
      </c>
      <c r="M844" t="s">
        <v>377</v>
      </c>
      <c r="N844" t="s">
        <v>378</v>
      </c>
      <c r="O844"/>
      <c r="P844"/>
    </row>
    <row r="845" spans="2:16" x14ac:dyDescent="0.25">
      <c r="B845">
        <v>2</v>
      </c>
      <c r="C845">
        <v>3</v>
      </c>
      <c r="D845">
        <v>4</v>
      </c>
      <c r="E845">
        <v>14</v>
      </c>
      <c r="F845"/>
      <c r="G845" t="s">
        <v>1236</v>
      </c>
      <c r="H845" t="s">
        <v>1237</v>
      </c>
      <c r="I845" t="s">
        <v>1238</v>
      </c>
      <c r="J845" t="s">
        <v>1518</v>
      </c>
      <c r="K845" t="s">
        <v>1240</v>
      </c>
      <c r="L845" s="115" t="s">
        <v>383</v>
      </c>
      <c r="M845" t="s">
        <v>377</v>
      </c>
      <c r="N845" t="s">
        <v>378</v>
      </c>
      <c r="O845"/>
      <c r="P845"/>
    </row>
    <row r="846" spans="2:16" x14ac:dyDescent="0.25">
      <c r="B846">
        <v>2</v>
      </c>
      <c r="C846">
        <v>3</v>
      </c>
      <c r="D846">
        <v>4</v>
      </c>
      <c r="E846">
        <v>14</v>
      </c>
      <c r="F846"/>
      <c r="G846" t="s">
        <v>1236</v>
      </c>
      <c r="H846" t="s">
        <v>1237</v>
      </c>
      <c r="I846" t="s">
        <v>1238</v>
      </c>
      <c r="J846" t="s">
        <v>1519</v>
      </c>
      <c r="K846" t="s">
        <v>1520</v>
      </c>
      <c r="L846" s="115" t="s">
        <v>383</v>
      </c>
      <c r="M846" t="s">
        <v>377</v>
      </c>
      <c r="N846" t="s">
        <v>378</v>
      </c>
      <c r="O846"/>
      <c r="P846"/>
    </row>
    <row r="847" spans="2:16" x14ac:dyDescent="0.25">
      <c r="B847">
        <v>2</v>
      </c>
      <c r="C847">
        <v>3</v>
      </c>
      <c r="D847">
        <v>4</v>
      </c>
      <c r="E847">
        <v>14</v>
      </c>
      <c r="F847"/>
      <c r="G847" t="s">
        <v>1236</v>
      </c>
      <c r="H847" t="s">
        <v>1237</v>
      </c>
      <c r="I847" t="s">
        <v>1238</v>
      </c>
      <c r="J847" t="s">
        <v>1241</v>
      </c>
      <c r="K847" t="s">
        <v>1242</v>
      </c>
      <c r="L847" s="115" t="s">
        <v>383</v>
      </c>
      <c r="M847" t="s">
        <v>377</v>
      </c>
      <c r="N847" t="s">
        <v>378</v>
      </c>
      <c r="O847"/>
      <c r="P847"/>
    </row>
    <row r="848" spans="2:16" x14ac:dyDescent="0.25">
      <c r="B848">
        <v>2</v>
      </c>
      <c r="C848">
        <v>3</v>
      </c>
      <c r="D848">
        <v>4</v>
      </c>
      <c r="E848">
        <v>14</v>
      </c>
      <c r="F848"/>
      <c r="G848" t="s">
        <v>1236</v>
      </c>
      <c r="H848" t="s">
        <v>1237</v>
      </c>
      <c r="I848" t="s">
        <v>1238</v>
      </c>
      <c r="J848" t="s">
        <v>1469</v>
      </c>
      <c r="K848" t="s">
        <v>1470</v>
      </c>
      <c r="L848" s="115" t="s">
        <v>383</v>
      </c>
      <c r="M848" t="s">
        <v>377</v>
      </c>
      <c r="N848" t="s">
        <v>378</v>
      </c>
      <c r="O848"/>
      <c r="P848"/>
    </row>
    <row r="849" spans="2:16" x14ac:dyDescent="0.25">
      <c r="B849">
        <v>2</v>
      </c>
      <c r="C849">
        <v>3</v>
      </c>
      <c r="D849">
        <v>4</v>
      </c>
      <c r="E849">
        <v>14</v>
      </c>
      <c r="F849"/>
      <c r="G849" t="s">
        <v>1236</v>
      </c>
      <c r="H849" t="s">
        <v>1237</v>
      </c>
      <c r="I849" t="s">
        <v>1238</v>
      </c>
      <c r="J849" t="s">
        <v>1471</v>
      </c>
      <c r="K849" t="s">
        <v>1472</v>
      </c>
      <c r="L849" s="115" t="s">
        <v>383</v>
      </c>
      <c r="M849" t="s">
        <v>377</v>
      </c>
      <c r="N849" t="s">
        <v>378</v>
      </c>
      <c r="O849"/>
      <c r="P849"/>
    </row>
    <row r="850" spans="2:16" x14ac:dyDescent="0.25">
      <c r="B850">
        <v>2</v>
      </c>
      <c r="C850">
        <v>3</v>
      </c>
      <c r="D850">
        <v>4</v>
      </c>
      <c r="E850">
        <v>14</v>
      </c>
      <c r="F850"/>
      <c r="G850" t="s">
        <v>1236</v>
      </c>
      <c r="H850" t="s">
        <v>1237</v>
      </c>
      <c r="I850" t="s">
        <v>1238</v>
      </c>
      <c r="J850" t="s">
        <v>440</v>
      </c>
      <c r="K850" t="s">
        <v>441</v>
      </c>
      <c r="L850" s="115" t="s">
        <v>383</v>
      </c>
      <c r="M850" t="s">
        <v>377</v>
      </c>
      <c r="N850" t="s">
        <v>378</v>
      </c>
      <c r="O850"/>
      <c r="P850"/>
    </row>
    <row r="851" spans="2:16" x14ac:dyDescent="0.25">
      <c r="B851" s="214">
        <v>2</v>
      </c>
      <c r="C851" s="214">
        <v>3</v>
      </c>
      <c r="D851" s="214">
        <v>4</v>
      </c>
      <c r="E851" s="215">
        <v>14</v>
      </c>
      <c r="F851" s="175"/>
      <c r="G851" s="175" t="s">
        <v>1236</v>
      </c>
      <c r="H851" s="175" t="s">
        <v>1243</v>
      </c>
      <c r="I851" s="175" t="s">
        <v>1244</v>
      </c>
      <c r="J851" s="175"/>
      <c r="K851" s="175"/>
      <c r="L851" s="223"/>
      <c r="M851" s="223"/>
      <c r="N851" s="223"/>
      <c r="O851" s="223"/>
      <c r="P851" s="223"/>
    </row>
    <row r="852" spans="2:16" x14ac:dyDescent="0.25">
      <c r="B852">
        <v>2</v>
      </c>
      <c r="C852">
        <v>3</v>
      </c>
      <c r="D852">
        <v>4</v>
      </c>
      <c r="E852">
        <v>14</v>
      </c>
      <c r="F852"/>
      <c r="G852" t="s">
        <v>1236</v>
      </c>
      <c r="H852" t="s">
        <v>1243</v>
      </c>
      <c r="I852" t="s">
        <v>1244</v>
      </c>
      <c r="J852" t="s">
        <v>1521</v>
      </c>
      <c r="K852" t="s">
        <v>1246</v>
      </c>
      <c r="L852" s="115" t="s">
        <v>383</v>
      </c>
      <c r="M852" t="s">
        <v>390</v>
      </c>
      <c r="N852" t="s">
        <v>1359</v>
      </c>
      <c r="O852"/>
      <c r="P852"/>
    </row>
    <row r="853" spans="2:16" x14ac:dyDescent="0.25">
      <c r="B853">
        <v>2</v>
      </c>
      <c r="C853">
        <v>3</v>
      </c>
      <c r="D853">
        <v>4</v>
      </c>
      <c r="E853">
        <v>14</v>
      </c>
      <c r="F853"/>
      <c r="G853" t="s">
        <v>1236</v>
      </c>
      <c r="H853" t="s">
        <v>1243</v>
      </c>
      <c r="I853" t="s">
        <v>1244</v>
      </c>
      <c r="J853" t="s">
        <v>1522</v>
      </c>
      <c r="K853" t="s">
        <v>1247</v>
      </c>
      <c r="L853" s="115" t="s">
        <v>383</v>
      </c>
      <c r="M853" t="s">
        <v>390</v>
      </c>
      <c r="N853" t="s">
        <v>1359</v>
      </c>
      <c r="O853"/>
      <c r="P853"/>
    </row>
    <row r="854" spans="2:16" x14ac:dyDescent="0.25">
      <c r="B854">
        <v>2</v>
      </c>
      <c r="C854">
        <v>3</v>
      </c>
      <c r="D854">
        <v>4</v>
      </c>
      <c r="E854">
        <v>14</v>
      </c>
      <c r="F854"/>
      <c r="G854" t="s">
        <v>1236</v>
      </c>
      <c r="H854" t="s">
        <v>1243</v>
      </c>
      <c r="I854" t="s">
        <v>1244</v>
      </c>
      <c r="J854" t="s">
        <v>1523</v>
      </c>
      <c r="K854" t="s">
        <v>1245</v>
      </c>
      <c r="L854" s="115" t="s">
        <v>383</v>
      </c>
      <c r="M854" t="s">
        <v>390</v>
      </c>
      <c r="N854" t="s">
        <v>1359</v>
      </c>
      <c r="O854"/>
      <c r="P854"/>
    </row>
    <row r="855" spans="2:16" x14ac:dyDescent="0.25">
      <c r="B855">
        <v>2</v>
      </c>
      <c r="C855">
        <v>3</v>
      </c>
      <c r="D855">
        <v>4</v>
      </c>
      <c r="E855">
        <v>14</v>
      </c>
      <c r="F855"/>
      <c r="G855" t="s">
        <v>1236</v>
      </c>
      <c r="H855" t="s">
        <v>1243</v>
      </c>
      <c r="I855" t="s">
        <v>1244</v>
      </c>
      <c r="J855" t="s">
        <v>1469</v>
      </c>
      <c r="K855" t="s">
        <v>1470</v>
      </c>
      <c r="L855" s="115" t="s">
        <v>383</v>
      </c>
      <c r="M855" t="s">
        <v>390</v>
      </c>
      <c r="N855" t="s">
        <v>1359</v>
      </c>
      <c r="O855"/>
      <c r="P855"/>
    </row>
    <row r="856" spans="2:16" x14ac:dyDescent="0.25">
      <c r="B856">
        <v>2</v>
      </c>
      <c r="C856">
        <v>3</v>
      </c>
      <c r="D856">
        <v>4</v>
      </c>
      <c r="E856">
        <v>14</v>
      </c>
      <c r="F856"/>
      <c r="G856" t="s">
        <v>1236</v>
      </c>
      <c r="H856" t="s">
        <v>1243</v>
      </c>
      <c r="I856" t="s">
        <v>1244</v>
      </c>
      <c r="J856" t="s">
        <v>1471</v>
      </c>
      <c r="K856" t="s">
        <v>1472</v>
      </c>
      <c r="L856" s="115" t="s">
        <v>383</v>
      </c>
      <c r="M856" t="s">
        <v>390</v>
      </c>
      <c r="N856" t="s">
        <v>1359</v>
      </c>
      <c r="O856"/>
      <c r="P856"/>
    </row>
    <row r="857" spans="2:16" x14ac:dyDescent="0.25">
      <c r="B857">
        <v>2</v>
      </c>
      <c r="C857">
        <v>3</v>
      </c>
      <c r="D857">
        <v>4</v>
      </c>
      <c r="E857">
        <v>14</v>
      </c>
      <c r="F857"/>
      <c r="G857" t="s">
        <v>1236</v>
      </c>
      <c r="H857" t="s">
        <v>1243</v>
      </c>
      <c r="I857" t="s">
        <v>1244</v>
      </c>
      <c r="J857" t="s">
        <v>440</v>
      </c>
      <c r="K857" t="s">
        <v>441</v>
      </c>
      <c r="L857" s="115" t="s">
        <v>383</v>
      </c>
      <c r="M857" t="s">
        <v>390</v>
      </c>
      <c r="N857" t="s">
        <v>1359</v>
      </c>
      <c r="O857"/>
      <c r="P857"/>
    </row>
    <row r="858" spans="2:16" x14ac:dyDescent="0.25">
      <c r="B858">
        <v>2</v>
      </c>
      <c r="C858">
        <v>3</v>
      </c>
      <c r="D858">
        <v>4</v>
      </c>
      <c r="E858">
        <v>14</v>
      </c>
      <c r="F858"/>
      <c r="G858" t="s">
        <v>1236</v>
      </c>
      <c r="H858" t="s">
        <v>1243</v>
      </c>
      <c r="I858" t="s">
        <v>1244</v>
      </c>
      <c r="J858" t="s">
        <v>455</v>
      </c>
      <c r="K858" t="s">
        <v>1095</v>
      </c>
      <c r="L858" s="115" t="s">
        <v>383</v>
      </c>
      <c r="M858" t="s">
        <v>390</v>
      </c>
      <c r="N858" t="s">
        <v>1359</v>
      </c>
      <c r="O858"/>
      <c r="P858"/>
    </row>
    <row r="859" spans="2:16" x14ac:dyDescent="0.25">
      <c r="B859" s="214">
        <v>2</v>
      </c>
      <c r="C859" s="214">
        <v>3</v>
      </c>
      <c r="D859" s="214">
        <v>4</v>
      </c>
      <c r="E859" s="215">
        <v>14</v>
      </c>
      <c r="F859" s="175"/>
      <c r="G859" s="175" t="s">
        <v>1236</v>
      </c>
      <c r="H859" s="175" t="s">
        <v>345</v>
      </c>
      <c r="I859" s="175" t="s">
        <v>346</v>
      </c>
      <c r="J859" s="175"/>
      <c r="K859" s="175"/>
      <c r="L859" s="223"/>
      <c r="M859" s="223"/>
      <c r="N859" s="223"/>
      <c r="O859" s="223"/>
      <c r="P859" s="223"/>
    </row>
    <row r="860" spans="2:16" x14ac:dyDescent="0.25">
      <c r="B860">
        <v>2</v>
      </c>
      <c r="C860">
        <v>3</v>
      </c>
      <c r="D860">
        <v>4</v>
      </c>
      <c r="E860">
        <v>14</v>
      </c>
      <c r="F860"/>
      <c r="G860" t="s">
        <v>1236</v>
      </c>
      <c r="H860" t="s">
        <v>345</v>
      </c>
      <c r="I860" t="s">
        <v>346</v>
      </c>
      <c r="J860" t="s">
        <v>1667</v>
      </c>
      <c r="K860" t="s">
        <v>1259</v>
      </c>
      <c r="L860" s="115" t="s">
        <v>383</v>
      </c>
      <c r="M860" t="s">
        <v>379</v>
      </c>
      <c r="N860" t="s">
        <v>1336</v>
      </c>
      <c r="O860"/>
      <c r="P860"/>
    </row>
    <row r="861" spans="2:16" x14ac:dyDescent="0.25">
      <c r="B861">
        <v>2</v>
      </c>
      <c r="C861">
        <v>3</v>
      </c>
      <c r="D861">
        <v>4</v>
      </c>
      <c r="E861">
        <v>14</v>
      </c>
      <c r="F861"/>
      <c r="G861" t="s">
        <v>1236</v>
      </c>
      <c r="H861" t="s">
        <v>345</v>
      </c>
      <c r="I861" t="s">
        <v>346</v>
      </c>
      <c r="J861" t="s">
        <v>1258</v>
      </c>
      <c r="K861" t="s">
        <v>1628</v>
      </c>
      <c r="L861" s="115" t="s">
        <v>383</v>
      </c>
      <c r="M861" t="s">
        <v>379</v>
      </c>
      <c r="N861" t="s">
        <v>1345</v>
      </c>
      <c r="O861"/>
      <c r="P861"/>
    </row>
    <row r="862" spans="2:16" x14ac:dyDescent="0.25">
      <c r="B862">
        <v>2</v>
      </c>
      <c r="C862">
        <v>3</v>
      </c>
      <c r="D862">
        <v>4</v>
      </c>
      <c r="E862">
        <v>14</v>
      </c>
      <c r="F862"/>
      <c r="G862" t="s">
        <v>1236</v>
      </c>
      <c r="H862" t="s">
        <v>345</v>
      </c>
      <c r="I862" t="s">
        <v>346</v>
      </c>
      <c r="J862" t="s">
        <v>1100</v>
      </c>
      <c r="K862" t="s">
        <v>1101</v>
      </c>
      <c r="L862" s="115" t="s">
        <v>383</v>
      </c>
      <c r="M862" t="s">
        <v>379</v>
      </c>
      <c r="N862" t="s">
        <v>1336</v>
      </c>
      <c r="O862"/>
      <c r="P862"/>
    </row>
    <row r="863" spans="2:16" x14ac:dyDescent="0.25">
      <c r="B863">
        <v>2</v>
      </c>
      <c r="C863">
        <v>3</v>
      </c>
      <c r="D863">
        <v>4</v>
      </c>
      <c r="E863">
        <v>14</v>
      </c>
      <c r="F863"/>
      <c r="G863" t="s">
        <v>1236</v>
      </c>
      <c r="H863" t="s">
        <v>345</v>
      </c>
      <c r="I863" t="s">
        <v>346</v>
      </c>
      <c r="J863" t="s">
        <v>1142</v>
      </c>
      <c r="K863" t="s">
        <v>1114</v>
      </c>
      <c r="L863" s="115" t="s">
        <v>383</v>
      </c>
      <c r="M863" t="s">
        <v>380</v>
      </c>
      <c r="N863" t="s">
        <v>1342</v>
      </c>
      <c r="O863" t="s">
        <v>1354</v>
      </c>
      <c r="P863"/>
    </row>
    <row r="864" spans="2:16" x14ac:dyDescent="0.25">
      <c r="B864">
        <v>2</v>
      </c>
      <c r="C864">
        <v>3</v>
      </c>
      <c r="D864">
        <v>4</v>
      </c>
      <c r="E864">
        <v>14</v>
      </c>
      <c r="F864"/>
      <c r="G864" t="s">
        <v>1236</v>
      </c>
      <c r="H864" t="s">
        <v>345</v>
      </c>
      <c r="I864" t="s">
        <v>346</v>
      </c>
      <c r="J864" t="s">
        <v>1105</v>
      </c>
      <c r="K864" t="s">
        <v>1597</v>
      </c>
      <c r="L864" s="115" t="s">
        <v>383</v>
      </c>
      <c r="M864" t="s">
        <v>379</v>
      </c>
      <c r="N864" t="s">
        <v>1335</v>
      </c>
      <c r="O864"/>
      <c r="P864"/>
    </row>
    <row r="865" spans="2:16" x14ac:dyDescent="0.25">
      <c r="B865">
        <v>2</v>
      </c>
      <c r="C865">
        <v>3</v>
      </c>
      <c r="D865">
        <v>4</v>
      </c>
      <c r="E865">
        <v>14</v>
      </c>
      <c r="F865"/>
      <c r="G865" t="s">
        <v>1236</v>
      </c>
      <c r="H865" t="s">
        <v>345</v>
      </c>
      <c r="I865" t="s">
        <v>346</v>
      </c>
      <c r="J865" t="s">
        <v>1480</v>
      </c>
      <c r="K865" t="s">
        <v>1598</v>
      </c>
      <c r="L865" s="115" t="s">
        <v>383</v>
      </c>
      <c r="M865" t="s">
        <v>379</v>
      </c>
      <c r="N865" t="s">
        <v>1335</v>
      </c>
      <c r="O865"/>
      <c r="P865"/>
    </row>
    <row r="866" spans="2:16" x14ac:dyDescent="0.25">
      <c r="B866">
        <v>2</v>
      </c>
      <c r="C866">
        <v>3</v>
      </c>
      <c r="D866">
        <v>4</v>
      </c>
      <c r="E866">
        <v>14</v>
      </c>
      <c r="F866"/>
      <c r="G866" t="s">
        <v>1236</v>
      </c>
      <c r="H866" t="s">
        <v>345</v>
      </c>
      <c r="I866" t="s">
        <v>346</v>
      </c>
      <c r="J866" t="s">
        <v>1122</v>
      </c>
      <c r="K866" t="s">
        <v>1260</v>
      </c>
      <c r="L866" s="115" t="s">
        <v>383</v>
      </c>
      <c r="M866" t="s">
        <v>379</v>
      </c>
      <c r="N866" t="s">
        <v>1336</v>
      </c>
      <c r="O866"/>
      <c r="P866"/>
    </row>
    <row r="867" spans="2:16" x14ac:dyDescent="0.25">
      <c r="B867">
        <v>2</v>
      </c>
      <c r="C867">
        <v>3</v>
      </c>
      <c r="D867">
        <v>4</v>
      </c>
      <c r="E867">
        <v>14</v>
      </c>
      <c r="F867"/>
      <c r="G867" t="s">
        <v>1236</v>
      </c>
      <c r="H867" t="s">
        <v>345</v>
      </c>
      <c r="I867" t="s">
        <v>346</v>
      </c>
      <c r="J867" t="s">
        <v>1261</v>
      </c>
      <c r="K867" t="s">
        <v>1629</v>
      </c>
      <c r="L867" s="115" t="s">
        <v>383</v>
      </c>
      <c r="M867" t="s">
        <v>379</v>
      </c>
      <c r="N867" t="s">
        <v>1422</v>
      </c>
      <c r="O867"/>
      <c r="P867"/>
    </row>
    <row r="868" spans="2:16" x14ac:dyDescent="0.25">
      <c r="B868">
        <v>2</v>
      </c>
      <c r="C868">
        <v>3</v>
      </c>
      <c r="D868">
        <v>4</v>
      </c>
      <c r="E868">
        <v>14</v>
      </c>
      <c r="F868"/>
      <c r="G868" t="s">
        <v>1236</v>
      </c>
      <c r="H868" t="s">
        <v>345</v>
      </c>
      <c r="I868" t="s">
        <v>346</v>
      </c>
      <c r="J868" t="s">
        <v>1469</v>
      </c>
      <c r="K868" t="s">
        <v>1470</v>
      </c>
      <c r="L868" s="115" t="s">
        <v>383</v>
      </c>
      <c r="M868" t="s">
        <v>379</v>
      </c>
      <c r="N868" t="s">
        <v>1336</v>
      </c>
      <c r="O868"/>
      <c r="P868"/>
    </row>
    <row r="869" spans="2:16" x14ac:dyDescent="0.25">
      <c r="B869">
        <v>2</v>
      </c>
      <c r="C869">
        <v>3</v>
      </c>
      <c r="D869">
        <v>4</v>
      </c>
      <c r="E869">
        <v>14</v>
      </c>
      <c r="F869"/>
      <c r="G869" t="s">
        <v>1236</v>
      </c>
      <c r="H869" t="s">
        <v>345</v>
      </c>
      <c r="I869" t="s">
        <v>346</v>
      </c>
      <c r="J869" t="s">
        <v>1471</v>
      </c>
      <c r="K869" t="s">
        <v>1472</v>
      </c>
      <c r="L869" s="115" t="s">
        <v>383</v>
      </c>
      <c r="M869" t="s">
        <v>379</v>
      </c>
      <c r="N869" t="s">
        <v>1336</v>
      </c>
      <c r="O869"/>
      <c r="P869"/>
    </row>
    <row r="870" spans="2:16" x14ac:dyDescent="0.25">
      <c r="B870">
        <v>2</v>
      </c>
      <c r="C870">
        <v>3</v>
      </c>
      <c r="D870">
        <v>4</v>
      </c>
      <c r="E870">
        <v>14</v>
      </c>
      <c r="F870"/>
      <c r="G870" t="s">
        <v>1236</v>
      </c>
      <c r="H870" t="s">
        <v>345</v>
      </c>
      <c r="I870" t="s">
        <v>346</v>
      </c>
      <c r="J870" t="s">
        <v>1525</v>
      </c>
      <c r="K870" t="s">
        <v>1263</v>
      </c>
      <c r="L870" s="115" t="s">
        <v>383</v>
      </c>
      <c r="M870" t="s">
        <v>379</v>
      </c>
      <c r="N870" t="s">
        <v>1347</v>
      </c>
      <c r="O870"/>
      <c r="P870"/>
    </row>
    <row r="871" spans="2:16" x14ac:dyDescent="0.25">
      <c r="B871">
        <v>2</v>
      </c>
      <c r="C871">
        <v>3</v>
      </c>
      <c r="D871">
        <v>4</v>
      </c>
      <c r="E871">
        <v>14</v>
      </c>
      <c r="F871"/>
      <c r="G871" t="s">
        <v>1236</v>
      </c>
      <c r="H871" t="s">
        <v>345</v>
      </c>
      <c r="I871" t="s">
        <v>346</v>
      </c>
      <c r="J871" t="s">
        <v>1526</v>
      </c>
      <c r="K871" t="s">
        <v>1527</v>
      </c>
      <c r="L871" s="115" t="s">
        <v>383</v>
      </c>
      <c r="M871" t="s">
        <v>379</v>
      </c>
      <c r="N871" t="s">
        <v>1336</v>
      </c>
      <c r="O871"/>
      <c r="P871"/>
    </row>
    <row r="872" spans="2:16" x14ac:dyDescent="0.25">
      <c r="B872">
        <v>2</v>
      </c>
      <c r="C872">
        <v>3</v>
      </c>
      <c r="D872">
        <v>4</v>
      </c>
      <c r="E872">
        <v>14</v>
      </c>
      <c r="F872"/>
      <c r="G872" t="s">
        <v>1236</v>
      </c>
      <c r="H872" t="s">
        <v>345</v>
      </c>
      <c r="I872" t="s">
        <v>346</v>
      </c>
      <c r="J872" t="s">
        <v>440</v>
      </c>
      <c r="K872" t="s">
        <v>441</v>
      </c>
      <c r="L872" s="115" t="s">
        <v>383</v>
      </c>
      <c r="M872" t="s">
        <v>379</v>
      </c>
      <c r="N872" t="s">
        <v>1336</v>
      </c>
      <c r="O872"/>
      <c r="P872"/>
    </row>
    <row r="873" spans="2:16" x14ac:dyDescent="0.25">
      <c r="B873">
        <v>2</v>
      </c>
      <c r="C873">
        <v>3</v>
      </c>
      <c r="D873">
        <v>4</v>
      </c>
      <c r="E873">
        <v>14</v>
      </c>
      <c r="F873"/>
      <c r="G873" t="s">
        <v>1236</v>
      </c>
      <c r="H873" t="s">
        <v>345</v>
      </c>
      <c r="I873" t="s">
        <v>346</v>
      </c>
      <c r="J873" t="s">
        <v>455</v>
      </c>
      <c r="K873" t="s">
        <v>1095</v>
      </c>
      <c r="L873" s="115" t="s">
        <v>383</v>
      </c>
      <c r="M873" t="s">
        <v>379</v>
      </c>
      <c r="N873" t="s">
        <v>1336</v>
      </c>
      <c r="O873"/>
      <c r="P873"/>
    </row>
    <row r="874" spans="2:16" x14ac:dyDescent="0.25">
      <c r="B874" s="212">
        <v>2</v>
      </c>
      <c r="C874" s="212">
        <v>3</v>
      </c>
      <c r="D874" s="212">
        <v>4</v>
      </c>
      <c r="E874" s="213">
        <v>25</v>
      </c>
      <c r="F874" s="171"/>
      <c r="G874" s="171" t="s">
        <v>1274</v>
      </c>
      <c r="H874" s="171"/>
      <c r="I874" s="171"/>
      <c r="J874" s="171"/>
      <c r="K874" s="171"/>
      <c r="L874" s="222"/>
      <c r="M874" s="222"/>
      <c r="N874" s="222"/>
      <c r="O874" s="222"/>
      <c r="P874" s="222"/>
    </row>
    <row r="875" spans="2:16" x14ac:dyDescent="0.25">
      <c r="B875" s="214">
        <v>2</v>
      </c>
      <c r="C875" s="214">
        <v>3</v>
      </c>
      <c r="D875" s="214">
        <v>4</v>
      </c>
      <c r="E875" s="215">
        <v>25</v>
      </c>
      <c r="F875" s="175"/>
      <c r="G875" s="175" t="s">
        <v>1274</v>
      </c>
      <c r="H875" s="175" t="s">
        <v>1237</v>
      </c>
      <c r="I875" s="175" t="s">
        <v>1238</v>
      </c>
      <c r="J875" s="175"/>
      <c r="K875" s="175"/>
      <c r="L875" s="223"/>
      <c r="M875" s="223"/>
      <c r="N875" s="223"/>
      <c r="O875" s="223"/>
      <c r="P875" s="223"/>
    </row>
    <row r="876" spans="2:16" x14ac:dyDescent="0.25">
      <c r="B876">
        <v>2</v>
      </c>
      <c r="C876">
        <v>3</v>
      </c>
      <c r="D876">
        <v>4</v>
      </c>
      <c r="E876">
        <v>25</v>
      </c>
      <c r="F876"/>
      <c r="G876" t="s">
        <v>1274</v>
      </c>
      <c r="H876" t="s">
        <v>1237</v>
      </c>
      <c r="I876" t="s">
        <v>1238</v>
      </c>
      <c r="J876" t="s">
        <v>1536</v>
      </c>
      <c r="K876" t="s">
        <v>1163</v>
      </c>
      <c r="L876" s="115" t="s">
        <v>383</v>
      </c>
      <c r="M876" t="s">
        <v>377</v>
      </c>
      <c r="N876" t="s">
        <v>378</v>
      </c>
      <c r="O876"/>
      <c r="P876"/>
    </row>
    <row r="877" spans="2:16" x14ac:dyDescent="0.25">
      <c r="B877">
        <v>2</v>
      </c>
      <c r="C877">
        <v>3</v>
      </c>
      <c r="D877">
        <v>4</v>
      </c>
      <c r="E877">
        <v>25</v>
      </c>
      <c r="F877"/>
      <c r="G877" t="s">
        <v>1274</v>
      </c>
      <c r="H877" t="s">
        <v>1237</v>
      </c>
      <c r="I877" t="s">
        <v>1238</v>
      </c>
      <c r="J877" t="s">
        <v>1537</v>
      </c>
      <c r="K877" t="s">
        <v>1275</v>
      </c>
      <c r="L877" s="115" t="s">
        <v>383</v>
      </c>
      <c r="M877" t="s">
        <v>377</v>
      </c>
      <c r="N877" t="s">
        <v>378</v>
      </c>
      <c r="O877"/>
      <c r="P877"/>
    </row>
    <row r="878" spans="2:16" x14ac:dyDescent="0.25">
      <c r="B878">
        <v>2</v>
      </c>
      <c r="C878">
        <v>3</v>
      </c>
      <c r="D878">
        <v>4</v>
      </c>
      <c r="E878">
        <v>25</v>
      </c>
      <c r="F878"/>
      <c r="G878" t="s">
        <v>1274</v>
      </c>
      <c r="H878" t="s">
        <v>1237</v>
      </c>
      <c r="I878" t="s">
        <v>1238</v>
      </c>
      <c r="J878" t="s">
        <v>1469</v>
      </c>
      <c r="K878" t="s">
        <v>1470</v>
      </c>
      <c r="L878" s="115" t="s">
        <v>383</v>
      </c>
      <c r="M878" t="s">
        <v>377</v>
      </c>
      <c r="N878" t="s">
        <v>378</v>
      </c>
      <c r="O878"/>
      <c r="P878"/>
    </row>
    <row r="879" spans="2:16" x14ac:dyDescent="0.25">
      <c r="B879">
        <v>2</v>
      </c>
      <c r="C879">
        <v>3</v>
      </c>
      <c r="D879">
        <v>4</v>
      </c>
      <c r="E879">
        <v>25</v>
      </c>
      <c r="F879"/>
      <c r="G879" t="s">
        <v>1274</v>
      </c>
      <c r="H879" t="s">
        <v>1237</v>
      </c>
      <c r="I879" t="s">
        <v>1238</v>
      </c>
      <c r="J879" t="s">
        <v>1471</v>
      </c>
      <c r="K879" t="s">
        <v>1472</v>
      </c>
      <c r="L879" s="115" t="s">
        <v>383</v>
      </c>
      <c r="M879" t="s">
        <v>377</v>
      </c>
      <c r="N879" t="s">
        <v>378</v>
      </c>
      <c r="O879"/>
      <c r="P879"/>
    </row>
    <row r="880" spans="2:16" x14ac:dyDescent="0.25">
      <c r="B880">
        <v>2</v>
      </c>
      <c r="C880">
        <v>3</v>
      </c>
      <c r="D880">
        <v>4</v>
      </c>
      <c r="E880">
        <v>25</v>
      </c>
      <c r="F880"/>
      <c r="G880" t="s">
        <v>1274</v>
      </c>
      <c r="H880" t="s">
        <v>1237</v>
      </c>
      <c r="I880" t="s">
        <v>1238</v>
      </c>
      <c r="J880" t="s">
        <v>440</v>
      </c>
      <c r="K880" t="s">
        <v>441</v>
      </c>
      <c r="L880" s="115" t="s">
        <v>383</v>
      </c>
      <c r="M880" t="s">
        <v>377</v>
      </c>
      <c r="N880" t="s">
        <v>378</v>
      </c>
      <c r="O880"/>
      <c r="P880"/>
    </row>
    <row r="881" spans="2:16" x14ac:dyDescent="0.25">
      <c r="B881">
        <v>2</v>
      </c>
      <c r="C881">
        <v>3</v>
      </c>
      <c r="D881">
        <v>4</v>
      </c>
      <c r="E881">
        <v>25</v>
      </c>
      <c r="F881"/>
      <c r="G881" t="s">
        <v>1274</v>
      </c>
      <c r="H881" t="s">
        <v>1237</v>
      </c>
      <c r="I881" t="s">
        <v>1238</v>
      </c>
      <c r="J881" t="s">
        <v>455</v>
      </c>
      <c r="K881" t="s">
        <v>1095</v>
      </c>
      <c r="L881" s="115" t="s">
        <v>383</v>
      </c>
      <c r="M881" t="s">
        <v>377</v>
      </c>
      <c r="N881" t="s">
        <v>378</v>
      </c>
      <c r="O881"/>
      <c r="P881"/>
    </row>
    <row r="882" spans="2:16" x14ac:dyDescent="0.25">
      <c r="B882" s="210">
        <v>2</v>
      </c>
      <c r="C882" s="210">
        <v>3</v>
      </c>
      <c r="D882" s="210">
        <v>5</v>
      </c>
      <c r="E882" s="211"/>
      <c r="F882" s="167"/>
      <c r="G882" s="167"/>
      <c r="H882" s="167"/>
      <c r="I882" s="167"/>
      <c r="J882" s="167"/>
      <c r="K882" s="167" t="s">
        <v>1286</v>
      </c>
      <c r="L882" s="221"/>
      <c r="M882" s="221"/>
      <c r="N882" s="221"/>
      <c r="O882" s="221"/>
      <c r="P882" s="221"/>
    </row>
    <row r="883" spans="2:16" x14ac:dyDescent="0.25">
      <c r="B883" s="212">
        <v>2</v>
      </c>
      <c r="C883" s="212">
        <v>3</v>
      </c>
      <c r="D883" s="212">
        <v>5</v>
      </c>
      <c r="E883" s="213">
        <v>2</v>
      </c>
      <c r="F883" s="171"/>
      <c r="G883" s="171" t="s">
        <v>1099</v>
      </c>
      <c r="H883" s="171"/>
      <c r="I883" s="171"/>
      <c r="J883" s="171"/>
      <c r="K883" s="171"/>
      <c r="L883" s="222"/>
      <c r="M883" s="222"/>
      <c r="N883" s="222"/>
      <c r="O883" s="222"/>
      <c r="P883" s="222"/>
    </row>
    <row r="884" spans="2:16" x14ac:dyDescent="0.25">
      <c r="B884" s="214">
        <v>2</v>
      </c>
      <c r="C884" s="214">
        <v>3</v>
      </c>
      <c r="D884" s="214">
        <v>5</v>
      </c>
      <c r="E884" s="215">
        <v>2</v>
      </c>
      <c r="F884" s="175"/>
      <c r="G884" s="175" t="s">
        <v>1099</v>
      </c>
      <c r="H884" s="175" t="s">
        <v>442</v>
      </c>
      <c r="I884" s="175" t="s">
        <v>443</v>
      </c>
      <c r="J884" s="175"/>
      <c r="K884" s="175"/>
      <c r="L884" s="223"/>
      <c r="M884" s="223"/>
      <c r="N884" s="223"/>
      <c r="O884" s="223"/>
      <c r="P884" s="223"/>
    </row>
    <row r="885" spans="2:16" x14ac:dyDescent="0.25">
      <c r="B885">
        <v>2</v>
      </c>
      <c r="C885">
        <v>3</v>
      </c>
      <c r="D885">
        <v>5</v>
      </c>
      <c r="E885">
        <v>2</v>
      </c>
      <c r="F885"/>
      <c r="G885" t="s">
        <v>1099</v>
      </c>
      <c r="H885" t="s">
        <v>442</v>
      </c>
      <c r="I885" t="s">
        <v>443</v>
      </c>
      <c r="J885" t="s">
        <v>440</v>
      </c>
      <c r="K885" t="s">
        <v>441</v>
      </c>
      <c r="L885" s="115" t="s">
        <v>383</v>
      </c>
      <c r="M885" t="s">
        <v>377</v>
      </c>
      <c r="N885" t="s">
        <v>378</v>
      </c>
      <c r="O885"/>
      <c r="P885"/>
    </row>
    <row r="886" spans="2:16" x14ac:dyDescent="0.25">
      <c r="B886">
        <v>2</v>
      </c>
      <c r="C886">
        <v>3</v>
      </c>
      <c r="D886">
        <v>5</v>
      </c>
      <c r="E886">
        <v>2</v>
      </c>
      <c r="F886"/>
      <c r="G886" t="s">
        <v>1099</v>
      </c>
      <c r="H886" t="s">
        <v>442</v>
      </c>
      <c r="I886" t="s">
        <v>443</v>
      </c>
      <c r="J886" t="s">
        <v>455</v>
      </c>
      <c r="K886" t="s">
        <v>1095</v>
      </c>
      <c r="L886" s="115" t="s">
        <v>383</v>
      </c>
      <c r="M886" t="s">
        <v>377</v>
      </c>
      <c r="N886" t="s">
        <v>378</v>
      </c>
      <c r="O886"/>
      <c r="P886"/>
    </row>
    <row r="887" spans="2:16" x14ac:dyDescent="0.25">
      <c r="B887" s="212">
        <v>2</v>
      </c>
      <c r="C887" s="212">
        <v>3</v>
      </c>
      <c r="D887" s="212">
        <v>5</v>
      </c>
      <c r="E887" s="213">
        <v>15</v>
      </c>
      <c r="F887" s="171"/>
      <c r="G887" s="171" t="s">
        <v>344</v>
      </c>
      <c r="H887" s="171"/>
      <c r="I887" s="171"/>
      <c r="J887" s="171"/>
      <c r="K887" s="171"/>
      <c r="L887" s="222"/>
      <c r="M887" s="222"/>
      <c r="N887" s="222"/>
      <c r="O887" s="222"/>
      <c r="P887" s="222"/>
    </row>
    <row r="888" spans="2:16" x14ac:dyDescent="0.25">
      <c r="B888" s="214">
        <v>2</v>
      </c>
      <c r="C888" s="214">
        <v>3</v>
      </c>
      <c r="D888" s="214">
        <v>5</v>
      </c>
      <c r="E888" s="215">
        <v>15</v>
      </c>
      <c r="F888" s="175"/>
      <c r="G888" s="175" t="s">
        <v>344</v>
      </c>
      <c r="H888" s="175" t="s">
        <v>1123</v>
      </c>
      <c r="I888" s="175" t="s">
        <v>1124</v>
      </c>
      <c r="J888" s="175"/>
      <c r="K888" s="175"/>
      <c r="L888" s="223"/>
      <c r="M888" s="223"/>
      <c r="N888" s="223"/>
      <c r="O888" s="223"/>
      <c r="P888" s="223"/>
    </row>
    <row r="889" spans="2:16" x14ac:dyDescent="0.25">
      <c r="B889">
        <v>2</v>
      </c>
      <c r="C889">
        <v>3</v>
      </c>
      <c r="D889">
        <v>5</v>
      </c>
      <c r="E889">
        <v>15</v>
      </c>
      <c r="F889"/>
      <c r="G889" t="s">
        <v>344</v>
      </c>
      <c r="H889" t="s">
        <v>1123</v>
      </c>
      <c r="I889" t="s">
        <v>1124</v>
      </c>
      <c r="J889" t="s">
        <v>440</v>
      </c>
      <c r="K889" t="s">
        <v>441</v>
      </c>
      <c r="L889" s="115" t="s">
        <v>383</v>
      </c>
      <c r="M889" t="s">
        <v>377</v>
      </c>
      <c r="N889" t="s">
        <v>378</v>
      </c>
      <c r="O889"/>
      <c r="P889"/>
    </row>
    <row r="890" spans="2:16" x14ac:dyDescent="0.25">
      <c r="B890" s="212">
        <v>2</v>
      </c>
      <c r="C890" s="212">
        <v>3</v>
      </c>
      <c r="D890" s="212">
        <v>5</v>
      </c>
      <c r="E890" s="213">
        <v>18</v>
      </c>
      <c r="F890" s="171"/>
      <c r="G890" s="171" t="s">
        <v>1141</v>
      </c>
      <c r="H890" s="171"/>
      <c r="I890" s="171"/>
      <c r="J890" s="171"/>
      <c r="K890" s="171"/>
      <c r="L890" s="222"/>
      <c r="M890" s="222"/>
      <c r="N890" s="222"/>
      <c r="O890" s="222"/>
      <c r="P890" s="222"/>
    </row>
    <row r="891" spans="2:16" x14ac:dyDescent="0.25">
      <c r="B891" s="214">
        <v>2</v>
      </c>
      <c r="C891" s="214">
        <v>3</v>
      </c>
      <c r="D891" s="214">
        <v>5</v>
      </c>
      <c r="E891" s="215">
        <v>18</v>
      </c>
      <c r="F891" s="175"/>
      <c r="G891" s="175" t="s">
        <v>1141</v>
      </c>
      <c r="H891" s="175" t="s">
        <v>444</v>
      </c>
      <c r="I891" s="175" t="s">
        <v>445</v>
      </c>
      <c r="J891" s="175"/>
      <c r="K891" s="175"/>
      <c r="L891" s="223"/>
      <c r="M891" s="223"/>
      <c r="N891" s="223"/>
      <c r="O891" s="223"/>
      <c r="P891" s="223"/>
    </row>
    <row r="892" spans="2:16" x14ac:dyDescent="0.25">
      <c r="B892">
        <v>2</v>
      </c>
      <c r="C892">
        <v>3</v>
      </c>
      <c r="D892">
        <v>5</v>
      </c>
      <c r="E892">
        <v>18</v>
      </c>
      <c r="F892"/>
      <c r="G892" t="s">
        <v>1141</v>
      </c>
      <c r="H892" t="s">
        <v>444</v>
      </c>
      <c r="I892" t="s">
        <v>445</v>
      </c>
      <c r="J892" t="s">
        <v>1230</v>
      </c>
      <c r="K892" t="s">
        <v>1599</v>
      </c>
      <c r="L892" s="115" t="s">
        <v>383</v>
      </c>
      <c r="M892" t="s">
        <v>380</v>
      </c>
      <c r="N892" t="s">
        <v>1342</v>
      </c>
      <c r="O892" t="s">
        <v>1354</v>
      </c>
      <c r="P892"/>
    </row>
    <row r="893" spans="2:16" x14ac:dyDescent="0.25">
      <c r="B893">
        <v>2</v>
      </c>
      <c r="C893">
        <v>3</v>
      </c>
      <c r="D893">
        <v>5</v>
      </c>
      <c r="E893">
        <v>18</v>
      </c>
      <c r="F893"/>
      <c r="G893" t="s">
        <v>1141</v>
      </c>
      <c r="H893" t="s">
        <v>444</v>
      </c>
      <c r="I893" t="s">
        <v>445</v>
      </c>
      <c r="J893" t="s">
        <v>1541</v>
      </c>
      <c r="K893" t="s">
        <v>1542</v>
      </c>
      <c r="L893" s="115" t="s">
        <v>383</v>
      </c>
      <c r="M893" t="s">
        <v>380</v>
      </c>
      <c r="N893" t="s">
        <v>1342</v>
      </c>
      <c r="O893" t="s">
        <v>1354</v>
      </c>
      <c r="P893"/>
    </row>
    <row r="894" spans="2:16" x14ac:dyDescent="0.25">
      <c r="B894">
        <v>2</v>
      </c>
      <c r="C894">
        <v>3</v>
      </c>
      <c r="D894">
        <v>5</v>
      </c>
      <c r="E894">
        <v>18</v>
      </c>
      <c r="F894"/>
      <c r="G894" t="s">
        <v>1141</v>
      </c>
      <c r="H894" t="s">
        <v>444</v>
      </c>
      <c r="I894" t="s">
        <v>445</v>
      </c>
      <c r="J894" t="s">
        <v>1658</v>
      </c>
      <c r="K894" t="s">
        <v>1659</v>
      </c>
      <c r="L894" s="115" t="s">
        <v>383</v>
      </c>
      <c r="M894" t="s">
        <v>380</v>
      </c>
      <c r="N894" t="s">
        <v>1342</v>
      </c>
      <c r="O894" t="s">
        <v>1354</v>
      </c>
      <c r="P894"/>
    </row>
    <row r="895" spans="2:16" x14ac:dyDescent="0.25">
      <c r="B895" s="214">
        <v>2</v>
      </c>
      <c r="C895" s="214">
        <v>3</v>
      </c>
      <c r="D895" s="214">
        <v>5</v>
      </c>
      <c r="E895" s="215">
        <v>18</v>
      </c>
      <c r="F895" s="175"/>
      <c r="G895" s="175" t="s">
        <v>1141</v>
      </c>
      <c r="H895" s="175" t="s">
        <v>1287</v>
      </c>
      <c r="I895" s="175" t="s">
        <v>1288</v>
      </c>
      <c r="J895" s="175"/>
      <c r="K895" s="175"/>
      <c r="L895" s="223"/>
      <c r="M895" s="223"/>
      <c r="N895" s="223"/>
      <c r="O895" s="223"/>
      <c r="P895" s="223"/>
    </row>
    <row r="896" spans="2:16" x14ac:dyDescent="0.25">
      <c r="B896">
        <v>2</v>
      </c>
      <c r="C896">
        <v>3</v>
      </c>
      <c r="D896">
        <v>5</v>
      </c>
      <c r="E896">
        <v>18</v>
      </c>
      <c r="F896"/>
      <c r="G896" t="s">
        <v>1141</v>
      </c>
      <c r="H896" t="s">
        <v>1287</v>
      </c>
      <c r="I896" t="s">
        <v>1288</v>
      </c>
      <c r="J896" t="s">
        <v>455</v>
      </c>
      <c r="K896" t="s">
        <v>1095</v>
      </c>
      <c r="L896" s="115" t="s">
        <v>383</v>
      </c>
      <c r="M896" t="s">
        <v>380</v>
      </c>
      <c r="N896" t="s">
        <v>1342</v>
      </c>
      <c r="O896" t="s">
        <v>1354</v>
      </c>
      <c r="P896"/>
    </row>
    <row r="897" spans="2:16" x14ac:dyDescent="0.25">
      <c r="B897" s="212">
        <v>2</v>
      </c>
      <c r="C897" s="212">
        <v>3</v>
      </c>
      <c r="D897" s="212">
        <v>5</v>
      </c>
      <c r="E897" s="213">
        <v>20</v>
      </c>
      <c r="F897" s="171"/>
      <c r="G897" s="171" t="s">
        <v>1137</v>
      </c>
      <c r="H897" s="171"/>
      <c r="I897" s="171"/>
      <c r="J897" s="171"/>
      <c r="K897" s="171"/>
      <c r="L897" s="222"/>
      <c r="M897" s="222"/>
      <c r="N897" s="222"/>
      <c r="O897" s="222"/>
      <c r="P897" s="222"/>
    </row>
    <row r="898" spans="2:16" x14ac:dyDescent="0.25">
      <c r="B898" s="214">
        <v>2</v>
      </c>
      <c r="C898" s="214">
        <v>3</v>
      </c>
      <c r="D898" s="214">
        <v>5</v>
      </c>
      <c r="E898" s="215">
        <v>20</v>
      </c>
      <c r="F898" s="175"/>
      <c r="G898" s="175" t="s">
        <v>1137</v>
      </c>
      <c r="H898" s="175" t="s">
        <v>1482</v>
      </c>
      <c r="I898" s="175" t="s">
        <v>457</v>
      </c>
      <c r="J898" s="175"/>
      <c r="K898" s="175"/>
      <c r="L898" s="223"/>
      <c r="M898" s="223"/>
      <c r="N898" s="223"/>
      <c r="O898" s="223"/>
      <c r="P898" s="223"/>
    </row>
    <row r="899" spans="2:16" x14ac:dyDescent="0.25">
      <c r="B899">
        <v>2</v>
      </c>
      <c r="C899">
        <v>3</v>
      </c>
      <c r="D899">
        <v>5</v>
      </c>
      <c r="E899">
        <v>20</v>
      </c>
      <c r="F899"/>
      <c r="G899" t="s">
        <v>1137</v>
      </c>
      <c r="H899" t="s">
        <v>1482</v>
      </c>
      <c r="I899" t="s">
        <v>457</v>
      </c>
      <c r="J899" t="s">
        <v>455</v>
      </c>
      <c r="K899" t="s">
        <v>1095</v>
      </c>
      <c r="L899" s="115" t="s">
        <v>383</v>
      </c>
      <c r="M899" t="s">
        <v>380</v>
      </c>
      <c r="N899" t="s">
        <v>1342</v>
      </c>
      <c r="O899" t="s">
        <v>1354</v>
      </c>
      <c r="P899"/>
    </row>
    <row r="900" spans="2:16" x14ac:dyDescent="0.25">
      <c r="B900" s="212">
        <v>2</v>
      </c>
      <c r="C900" s="212">
        <v>3</v>
      </c>
      <c r="D900" s="212">
        <v>5</v>
      </c>
      <c r="E900" s="213">
        <v>22</v>
      </c>
      <c r="F900" s="171"/>
      <c r="G900" s="171" t="s">
        <v>1289</v>
      </c>
      <c r="H900" s="171"/>
      <c r="I900" s="171"/>
      <c r="J900" s="171"/>
      <c r="K900" s="171"/>
      <c r="L900" s="222"/>
      <c r="M900" s="222"/>
      <c r="N900" s="222"/>
      <c r="O900" s="222"/>
      <c r="P900" s="222"/>
    </row>
    <row r="901" spans="2:16" x14ac:dyDescent="0.25">
      <c r="B901" s="214">
        <v>2</v>
      </c>
      <c r="C901" s="214">
        <v>3</v>
      </c>
      <c r="D901" s="214">
        <v>5</v>
      </c>
      <c r="E901" s="215">
        <v>22</v>
      </c>
      <c r="F901" s="175"/>
      <c r="G901" s="175" t="s">
        <v>1289</v>
      </c>
      <c r="H901" s="175" t="s">
        <v>1189</v>
      </c>
      <c r="I901" s="175" t="s">
        <v>1190</v>
      </c>
      <c r="J901" s="175"/>
      <c r="K901" s="175"/>
      <c r="L901" s="223"/>
      <c r="M901" s="223"/>
      <c r="N901" s="223"/>
      <c r="O901" s="223"/>
      <c r="P901" s="223"/>
    </row>
    <row r="902" spans="2:16" x14ac:dyDescent="0.25">
      <c r="B902">
        <v>2</v>
      </c>
      <c r="C902">
        <v>3</v>
      </c>
      <c r="D902">
        <v>5</v>
      </c>
      <c r="E902">
        <v>22</v>
      </c>
      <c r="F902"/>
      <c r="G902" t="s">
        <v>1289</v>
      </c>
      <c r="H902" t="s">
        <v>1189</v>
      </c>
      <c r="I902" t="s">
        <v>1190</v>
      </c>
      <c r="J902" t="s">
        <v>1545</v>
      </c>
      <c r="K902" t="s">
        <v>1348</v>
      </c>
      <c r="L902" s="115" t="s">
        <v>383</v>
      </c>
      <c r="M902" t="s">
        <v>379</v>
      </c>
      <c r="N902" t="s">
        <v>1345</v>
      </c>
      <c r="O902"/>
      <c r="P902"/>
    </row>
    <row r="903" spans="2:16" x14ac:dyDescent="0.25">
      <c r="B903" s="205">
        <v>3</v>
      </c>
      <c r="C903" s="205"/>
      <c r="D903" s="205"/>
      <c r="E903" s="206"/>
      <c r="F903" s="162"/>
      <c r="G903" s="162"/>
      <c r="H903" s="162"/>
      <c r="I903" s="162"/>
      <c r="J903" s="162"/>
      <c r="K903" s="162" t="s">
        <v>1304</v>
      </c>
      <c r="L903" s="162"/>
      <c r="M903" s="162"/>
      <c r="N903" s="162"/>
      <c r="O903" s="162"/>
      <c r="P903" s="162"/>
    </row>
    <row r="904" spans="2:16" x14ac:dyDescent="0.25">
      <c r="B904" s="207">
        <v>3</v>
      </c>
      <c r="C904" s="207">
        <v>8</v>
      </c>
      <c r="D904" s="208"/>
      <c r="E904" s="209"/>
      <c r="F904" s="163"/>
      <c r="G904" s="163"/>
      <c r="H904" s="163"/>
      <c r="I904" s="163"/>
      <c r="J904" s="163"/>
      <c r="K904" s="163" t="s">
        <v>1551</v>
      </c>
      <c r="L904" s="220"/>
      <c r="M904" s="220"/>
      <c r="N904" s="220"/>
      <c r="O904" s="220"/>
      <c r="P904" s="220"/>
    </row>
    <row r="905" spans="2:16" x14ac:dyDescent="0.25">
      <c r="B905" s="210">
        <v>3</v>
      </c>
      <c r="C905" s="210">
        <v>8</v>
      </c>
      <c r="D905" s="210">
        <v>1</v>
      </c>
      <c r="E905" s="211"/>
      <c r="F905" s="167"/>
      <c r="G905" s="167"/>
      <c r="H905" s="167"/>
      <c r="I905" s="167"/>
      <c r="J905" s="167"/>
      <c r="K905" s="167" t="s">
        <v>1305</v>
      </c>
      <c r="L905" s="221"/>
      <c r="M905" s="221"/>
      <c r="N905" s="221"/>
      <c r="O905" s="221"/>
      <c r="P905" s="221"/>
    </row>
    <row r="906" spans="2:16" x14ac:dyDescent="0.25">
      <c r="B906" s="212">
        <v>3</v>
      </c>
      <c r="C906" s="212">
        <v>8</v>
      </c>
      <c r="D906" s="212">
        <v>1</v>
      </c>
      <c r="E906" s="213">
        <v>24</v>
      </c>
      <c r="F906" s="171"/>
      <c r="G906" s="171" t="s">
        <v>1306</v>
      </c>
      <c r="H906" s="171"/>
      <c r="I906" s="171"/>
      <c r="J906" s="171"/>
      <c r="K906" s="171"/>
      <c r="L906" s="222"/>
      <c r="M906" s="222"/>
      <c r="N906" s="222"/>
      <c r="O906" s="222"/>
      <c r="P906" s="222"/>
    </row>
    <row r="907" spans="2:16" x14ac:dyDescent="0.25">
      <c r="B907" s="214">
        <v>3</v>
      </c>
      <c r="C907" s="214">
        <v>8</v>
      </c>
      <c r="D907" s="214">
        <v>1</v>
      </c>
      <c r="E907" s="215">
        <v>24</v>
      </c>
      <c r="F907" s="175"/>
      <c r="G907" s="175" t="s">
        <v>1306</v>
      </c>
      <c r="H907" s="175" t="s">
        <v>448</v>
      </c>
      <c r="I907" s="175" t="s">
        <v>449</v>
      </c>
      <c r="J907" s="175"/>
      <c r="K907" s="175"/>
      <c r="L907" s="223"/>
      <c r="M907" s="223"/>
      <c r="N907" s="223"/>
      <c r="O907" s="223"/>
      <c r="P907" s="223"/>
    </row>
    <row r="908" spans="2:16" x14ac:dyDescent="0.25">
      <c r="B908">
        <v>3</v>
      </c>
      <c r="C908">
        <v>8</v>
      </c>
      <c r="D908">
        <v>1</v>
      </c>
      <c r="E908">
        <v>24</v>
      </c>
      <c r="F908"/>
      <c r="G908" t="s">
        <v>1306</v>
      </c>
      <c r="H908" t="s">
        <v>448</v>
      </c>
      <c r="I908" t="s">
        <v>449</v>
      </c>
      <c r="J908" t="s">
        <v>1319</v>
      </c>
      <c r="K908" t="s">
        <v>1554</v>
      </c>
      <c r="L908" s="115" t="s">
        <v>383</v>
      </c>
      <c r="M908" t="s">
        <v>380</v>
      </c>
      <c r="N908" t="s">
        <v>1342</v>
      </c>
      <c r="O908" t="s">
        <v>1354</v>
      </c>
      <c r="P908"/>
    </row>
    <row r="909" spans="2:16" x14ac:dyDescent="0.25">
      <c r="B909">
        <v>3</v>
      </c>
      <c r="C909">
        <v>8</v>
      </c>
      <c r="D909">
        <v>1</v>
      </c>
      <c r="E909">
        <v>24</v>
      </c>
      <c r="F909"/>
      <c r="G909" t="s">
        <v>1306</v>
      </c>
      <c r="H909" t="s">
        <v>448</v>
      </c>
      <c r="I909" t="s">
        <v>449</v>
      </c>
      <c r="J909" t="s">
        <v>1555</v>
      </c>
      <c r="K909" t="s">
        <v>1556</v>
      </c>
      <c r="L909" s="115" t="s">
        <v>383</v>
      </c>
      <c r="M909" t="s">
        <v>380</v>
      </c>
      <c r="N909" t="s">
        <v>1342</v>
      </c>
      <c r="O909" t="s">
        <v>1354</v>
      </c>
      <c r="P909"/>
    </row>
    <row r="910" spans="2:16" x14ac:dyDescent="0.25">
      <c r="B910">
        <v>3</v>
      </c>
      <c r="C910">
        <v>8</v>
      </c>
      <c r="D910">
        <v>1</v>
      </c>
      <c r="E910">
        <v>24</v>
      </c>
      <c r="F910"/>
      <c r="G910" t="s">
        <v>1306</v>
      </c>
      <c r="H910" t="s">
        <v>448</v>
      </c>
      <c r="I910" t="s">
        <v>449</v>
      </c>
      <c r="J910" t="s">
        <v>1469</v>
      </c>
      <c r="K910" t="s">
        <v>1470</v>
      </c>
      <c r="L910" s="115" t="s">
        <v>383</v>
      </c>
      <c r="M910" t="s">
        <v>380</v>
      </c>
      <c r="N910" t="s">
        <v>1342</v>
      </c>
      <c r="O910" t="s">
        <v>1354</v>
      </c>
      <c r="P910"/>
    </row>
    <row r="911" spans="2:16" x14ac:dyDescent="0.25">
      <c r="F911" s="125"/>
      <c r="I911" s="125"/>
      <c r="J911" s="125"/>
      <c r="K911" s="125"/>
      <c r="L911" s="125"/>
      <c r="M911" s="125"/>
      <c r="N911" s="125"/>
      <c r="O911" s="125"/>
      <c r="P911" s="125"/>
    </row>
    <row r="912" spans="2:16" x14ac:dyDescent="0.25">
      <c r="B912" s="204" t="s">
        <v>1571</v>
      </c>
      <c r="F912" s="3"/>
    </row>
    <row r="913" spans="2:16" x14ac:dyDescent="0.25">
      <c r="F913" s="3"/>
    </row>
    <row r="914" spans="2:16" ht="30" x14ac:dyDescent="0.25">
      <c r="B914" s="156" t="s">
        <v>1086</v>
      </c>
      <c r="C914" s="156" t="s">
        <v>1087</v>
      </c>
      <c r="D914" s="157" t="s">
        <v>1558</v>
      </c>
      <c r="E914" s="157" t="s">
        <v>218</v>
      </c>
      <c r="F914" s="158" t="s">
        <v>219</v>
      </c>
      <c r="G914" s="159" t="s">
        <v>220</v>
      </c>
      <c r="H914" s="159" t="s">
        <v>221</v>
      </c>
      <c r="I914" s="270" t="s">
        <v>222</v>
      </c>
      <c r="J914" s="159" t="s">
        <v>223</v>
      </c>
      <c r="K914" s="159" t="s">
        <v>224</v>
      </c>
      <c r="L914" s="161" t="s">
        <v>1088</v>
      </c>
      <c r="M914" s="158" t="s">
        <v>228</v>
      </c>
      <c r="N914" s="158" t="s">
        <v>229</v>
      </c>
      <c r="O914" s="158" t="s">
        <v>230</v>
      </c>
      <c r="P914" s="158" t="s">
        <v>231</v>
      </c>
    </row>
    <row r="915" spans="2:16" x14ac:dyDescent="0.25">
      <c r="B915" s="205">
        <v>1</v>
      </c>
      <c r="C915" s="205"/>
      <c r="D915" s="205"/>
      <c r="E915" s="206"/>
      <c r="F915" s="162"/>
      <c r="G915" s="162"/>
      <c r="H915" s="162"/>
      <c r="I915" s="162"/>
      <c r="J915" s="162"/>
      <c r="K915" s="162" t="s">
        <v>1089</v>
      </c>
      <c r="L915" s="162"/>
      <c r="M915" s="162"/>
      <c r="N915" s="162"/>
      <c r="O915" s="162"/>
      <c r="P915" s="162"/>
    </row>
    <row r="916" spans="2:16" x14ac:dyDescent="0.25">
      <c r="B916" s="207">
        <v>1</v>
      </c>
      <c r="C916" s="207">
        <v>3</v>
      </c>
      <c r="D916" s="208"/>
      <c r="E916" s="209"/>
      <c r="F916" s="163"/>
      <c r="G916" s="164"/>
      <c r="H916" s="163"/>
      <c r="I916" s="163"/>
      <c r="J916" s="165"/>
      <c r="K916" s="163" t="s">
        <v>1467</v>
      </c>
      <c r="L916" s="163"/>
      <c r="M916" s="163"/>
      <c r="N916" s="163"/>
      <c r="O916" s="163"/>
      <c r="P916" s="163"/>
    </row>
    <row r="917" spans="2:16" x14ac:dyDescent="0.25">
      <c r="B917" s="210">
        <v>1</v>
      </c>
      <c r="C917" s="210">
        <v>3</v>
      </c>
      <c r="D917" s="210">
        <v>4</v>
      </c>
      <c r="E917" s="211"/>
      <c r="F917" s="167"/>
      <c r="G917" s="168"/>
      <c r="H917" s="167"/>
      <c r="I917" s="167"/>
      <c r="J917" s="169"/>
      <c r="K917" s="167" t="s">
        <v>1468</v>
      </c>
      <c r="L917" s="167"/>
      <c r="M917" s="167"/>
      <c r="N917" s="167"/>
      <c r="O917" s="167"/>
      <c r="P917" s="167"/>
    </row>
    <row r="918" spans="2:16" x14ac:dyDescent="0.25">
      <c r="B918" s="212">
        <v>1</v>
      </c>
      <c r="C918" s="212">
        <v>3</v>
      </c>
      <c r="D918" s="212">
        <v>4</v>
      </c>
      <c r="E918" s="213">
        <v>1</v>
      </c>
      <c r="F918" s="171"/>
      <c r="G918" s="172" t="s">
        <v>1090</v>
      </c>
      <c r="H918" s="171"/>
      <c r="I918" s="171"/>
      <c r="J918" s="173"/>
      <c r="K918" s="171"/>
      <c r="L918" s="171"/>
      <c r="M918" s="171"/>
      <c r="N918" s="171"/>
      <c r="O918" s="171"/>
      <c r="P918" s="171"/>
    </row>
    <row r="919" spans="2:16" x14ac:dyDescent="0.25">
      <c r="B919" s="214">
        <v>1</v>
      </c>
      <c r="C919" s="214">
        <v>3</v>
      </c>
      <c r="D919" s="214">
        <v>4</v>
      </c>
      <c r="E919" s="215">
        <v>1</v>
      </c>
      <c r="F919" s="175"/>
      <c r="G919" s="176" t="s">
        <v>1090</v>
      </c>
      <c r="H919" s="175" t="s">
        <v>438</v>
      </c>
      <c r="I919" s="175" t="s">
        <v>439</v>
      </c>
      <c r="J919" s="177"/>
      <c r="K919" s="175"/>
      <c r="L919" s="175"/>
      <c r="M919" s="175"/>
      <c r="N919" s="175"/>
      <c r="O919" s="175"/>
      <c r="P919" s="175"/>
    </row>
    <row r="920" spans="2:16" x14ac:dyDescent="0.25">
      <c r="B920">
        <v>1</v>
      </c>
      <c r="C920">
        <v>3</v>
      </c>
      <c r="D920">
        <v>4</v>
      </c>
      <c r="E920">
        <v>1</v>
      </c>
      <c r="F920"/>
      <c r="G920" t="s">
        <v>1090</v>
      </c>
      <c r="H920" t="s">
        <v>438</v>
      </c>
      <c r="I920" t="s">
        <v>439</v>
      </c>
      <c r="J920" t="s">
        <v>1091</v>
      </c>
      <c r="K920" t="s">
        <v>1092</v>
      </c>
      <c r="L920" t="s">
        <v>383</v>
      </c>
      <c r="M920" t="s">
        <v>377</v>
      </c>
      <c r="N920" t="s">
        <v>378</v>
      </c>
      <c r="O920"/>
      <c r="P920"/>
    </row>
    <row r="921" spans="2:16" x14ac:dyDescent="0.25">
      <c r="B921">
        <v>1</v>
      </c>
      <c r="C921">
        <v>3</v>
      </c>
      <c r="D921">
        <v>4</v>
      </c>
      <c r="E921">
        <v>1</v>
      </c>
      <c r="F921"/>
      <c r="G921" t="s">
        <v>1090</v>
      </c>
      <c r="H921" t="s">
        <v>438</v>
      </c>
      <c r="I921" t="s">
        <v>439</v>
      </c>
      <c r="J921" t="s">
        <v>1093</v>
      </c>
      <c r="K921" t="s">
        <v>1094</v>
      </c>
      <c r="L921" t="s">
        <v>383</v>
      </c>
      <c r="M921" t="s">
        <v>377</v>
      </c>
      <c r="N921" t="s">
        <v>378</v>
      </c>
      <c r="O921"/>
      <c r="P921"/>
    </row>
    <row r="922" spans="2:16" x14ac:dyDescent="0.25">
      <c r="B922" s="205">
        <v>2</v>
      </c>
      <c r="C922" s="205"/>
      <c r="D922" s="205"/>
      <c r="E922" s="206"/>
      <c r="F922" s="162"/>
      <c r="G922" s="162"/>
      <c r="H922" s="162"/>
      <c r="I922" s="162"/>
      <c r="J922" s="162"/>
      <c r="K922" s="162" t="s">
        <v>1096</v>
      </c>
      <c r="L922" s="162"/>
      <c r="M922" s="162"/>
      <c r="N922" s="162"/>
      <c r="O922" s="162"/>
      <c r="P922" s="162"/>
    </row>
    <row r="923" spans="2:16" x14ac:dyDescent="0.25">
      <c r="B923" s="207">
        <v>2</v>
      </c>
      <c r="C923" s="207">
        <v>3</v>
      </c>
      <c r="D923" s="208"/>
      <c r="E923" s="209"/>
      <c r="F923" s="163"/>
      <c r="G923" s="164"/>
      <c r="H923" s="163"/>
      <c r="I923" s="163"/>
      <c r="J923" s="165"/>
      <c r="K923" s="163" t="s">
        <v>1097</v>
      </c>
      <c r="L923" s="163"/>
      <c r="M923" s="163"/>
      <c r="N923" s="163"/>
      <c r="O923" s="163"/>
      <c r="P923" s="163"/>
    </row>
    <row r="924" spans="2:16" x14ac:dyDescent="0.25">
      <c r="B924" s="210">
        <v>2</v>
      </c>
      <c r="C924" s="210">
        <v>3</v>
      </c>
      <c r="D924" s="210">
        <v>3</v>
      </c>
      <c r="E924" s="211"/>
      <c r="F924" s="167"/>
      <c r="G924" s="168"/>
      <c r="H924" s="167"/>
      <c r="I924" s="167"/>
      <c r="J924" s="169"/>
      <c r="K924" s="167" t="s">
        <v>1196</v>
      </c>
      <c r="L924" s="167"/>
      <c r="M924" s="167"/>
      <c r="N924" s="167"/>
      <c r="O924" s="167"/>
      <c r="P924" s="167"/>
    </row>
    <row r="925" spans="2:16" x14ac:dyDescent="0.25">
      <c r="B925" s="212">
        <v>2</v>
      </c>
      <c r="C925" s="212">
        <v>3</v>
      </c>
      <c r="D925" s="212">
        <v>3</v>
      </c>
      <c r="E925" s="213">
        <v>20</v>
      </c>
      <c r="F925" s="171"/>
      <c r="G925" s="172" t="s">
        <v>1137</v>
      </c>
      <c r="H925" s="171"/>
      <c r="I925" s="171"/>
      <c r="J925" s="173"/>
      <c r="K925" s="171"/>
      <c r="L925" s="171"/>
      <c r="M925" s="171"/>
      <c r="N925" s="171"/>
      <c r="O925" s="171"/>
      <c r="P925" s="171"/>
    </row>
    <row r="926" spans="2:16" x14ac:dyDescent="0.25">
      <c r="B926" s="214">
        <v>2</v>
      </c>
      <c r="C926" s="214">
        <v>3</v>
      </c>
      <c r="D926" s="214">
        <v>3</v>
      </c>
      <c r="E926" s="215">
        <v>20</v>
      </c>
      <c r="F926" s="175"/>
      <c r="G926" s="176" t="s">
        <v>1137</v>
      </c>
      <c r="H926" s="175" t="s">
        <v>1214</v>
      </c>
      <c r="I926" s="175" t="s">
        <v>1215</v>
      </c>
      <c r="J926" s="177"/>
      <c r="K926" s="175"/>
      <c r="L926" s="175"/>
      <c r="M926" s="175"/>
      <c r="N926" s="175"/>
      <c r="O926" s="175"/>
      <c r="P926" s="175"/>
    </row>
    <row r="927" spans="2:16" x14ac:dyDescent="0.25">
      <c r="B927">
        <v>2</v>
      </c>
      <c r="C927">
        <v>3</v>
      </c>
      <c r="D927">
        <v>3</v>
      </c>
      <c r="E927">
        <v>20</v>
      </c>
      <c r="F927"/>
      <c r="G927" t="s">
        <v>1137</v>
      </c>
      <c r="H927" t="s">
        <v>1214</v>
      </c>
      <c r="I927" t="s">
        <v>1215</v>
      </c>
      <c r="J927" t="s">
        <v>1217</v>
      </c>
      <c r="K927" t="s">
        <v>1218</v>
      </c>
      <c r="L927" t="s">
        <v>383</v>
      </c>
      <c r="M927" t="s">
        <v>379</v>
      </c>
      <c r="N927" t="s">
        <v>1355</v>
      </c>
      <c r="O927"/>
      <c r="P927"/>
    </row>
    <row r="928" spans="2:16" x14ac:dyDescent="0.25">
      <c r="B928">
        <v>2</v>
      </c>
      <c r="C928">
        <v>3</v>
      </c>
      <c r="D928">
        <v>3</v>
      </c>
      <c r="E928">
        <v>20</v>
      </c>
      <c r="F928"/>
      <c r="G928" t="s">
        <v>1137</v>
      </c>
      <c r="H928" t="s">
        <v>1214</v>
      </c>
      <c r="I928" t="s">
        <v>1215</v>
      </c>
      <c r="J928" t="s">
        <v>1609</v>
      </c>
      <c r="K928" t="s">
        <v>1610</v>
      </c>
      <c r="L928" t="s">
        <v>383</v>
      </c>
      <c r="M928" t="s">
        <v>379</v>
      </c>
      <c r="N928" t="s">
        <v>1355</v>
      </c>
      <c r="O928"/>
      <c r="P928"/>
    </row>
    <row r="929" spans="2:16" x14ac:dyDescent="0.25">
      <c r="B929">
        <v>2</v>
      </c>
      <c r="C929">
        <v>3</v>
      </c>
      <c r="D929">
        <v>3</v>
      </c>
      <c r="E929">
        <v>20</v>
      </c>
      <c r="F929"/>
      <c r="G929" t="s">
        <v>1137</v>
      </c>
      <c r="H929" t="s">
        <v>1214</v>
      </c>
      <c r="I929" t="s">
        <v>1215</v>
      </c>
      <c r="J929" t="s">
        <v>1508</v>
      </c>
      <c r="K929" t="s">
        <v>1216</v>
      </c>
      <c r="L929" t="s">
        <v>383</v>
      </c>
      <c r="M929" t="s">
        <v>379</v>
      </c>
      <c r="N929" t="s">
        <v>1355</v>
      </c>
      <c r="O929"/>
      <c r="P929"/>
    </row>
    <row r="930" spans="2:16" x14ac:dyDescent="0.25">
      <c r="B930">
        <v>2</v>
      </c>
      <c r="C930">
        <v>3</v>
      </c>
      <c r="D930">
        <v>3</v>
      </c>
      <c r="E930">
        <v>20</v>
      </c>
      <c r="F930"/>
      <c r="G930" t="s">
        <v>1137</v>
      </c>
      <c r="H930" t="s">
        <v>1214</v>
      </c>
      <c r="I930" t="s">
        <v>1215</v>
      </c>
      <c r="J930" t="s">
        <v>1093</v>
      </c>
      <c r="K930" t="s">
        <v>1094</v>
      </c>
      <c r="L930" t="s">
        <v>383</v>
      </c>
      <c r="M930" t="s">
        <v>379</v>
      </c>
      <c r="N930" t="s">
        <v>1355</v>
      </c>
      <c r="O930"/>
      <c r="P930"/>
    </row>
    <row r="931" spans="2:16" x14ac:dyDescent="0.25">
      <c r="B931" s="210">
        <v>2</v>
      </c>
      <c r="C931" s="210">
        <v>3</v>
      </c>
      <c r="D931" s="210">
        <v>4</v>
      </c>
      <c r="E931" s="211"/>
      <c r="F931" s="167"/>
      <c r="G931" s="168"/>
      <c r="H931" s="167"/>
      <c r="I931" s="167"/>
      <c r="J931" s="169"/>
      <c r="K931" s="167" t="s">
        <v>1224</v>
      </c>
      <c r="L931" s="167"/>
      <c r="M931" s="167"/>
      <c r="N931" s="167"/>
      <c r="O931" s="167"/>
      <c r="P931" s="167"/>
    </row>
    <row r="932" spans="2:16" x14ac:dyDescent="0.25">
      <c r="B932" s="212">
        <v>2</v>
      </c>
      <c r="C932" s="212">
        <v>3</v>
      </c>
      <c r="D932" s="212">
        <v>4</v>
      </c>
      <c r="E932" s="213">
        <v>2</v>
      </c>
      <c r="F932" s="171"/>
      <c r="G932" s="172" t="s">
        <v>1099</v>
      </c>
      <c r="H932" s="171"/>
      <c r="I932" s="171"/>
      <c r="J932" s="173"/>
      <c r="K932" s="171"/>
      <c r="L932" s="171"/>
      <c r="M932" s="171"/>
      <c r="N932" s="171"/>
      <c r="O932" s="171"/>
      <c r="P932" s="171"/>
    </row>
    <row r="933" spans="2:16" x14ac:dyDescent="0.25">
      <c r="B933" s="214">
        <v>2</v>
      </c>
      <c r="C933" s="214">
        <v>3</v>
      </c>
      <c r="D933" s="214">
        <v>4</v>
      </c>
      <c r="E933" s="215">
        <v>2</v>
      </c>
      <c r="F933" s="175"/>
      <c r="G933" s="176"/>
      <c r="H933" s="175" t="s">
        <v>442</v>
      </c>
      <c r="I933" s="175" t="s">
        <v>443</v>
      </c>
      <c r="J933" s="177"/>
      <c r="K933" s="175"/>
      <c r="L933" s="175"/>
      <c r="M933" s="175"/>
      <c r="N933" s="175"/>
      <c r="O933" s="175"/>
      <c r="P933" s="175"/>
    </row>
    <row r="934" spans="2:16" x14ac:dyDescent="0.25">
      <c r="B934">
        <v>2</v>
      </c>
      <c r="C934">
        <v>3</v>
      </c>
      <c r="D934">
        <v>4</v>
      </c>
      <c r="E934">
        <v>2</v>
      </c>
      <c r="F934"/>
      <c r="G934"/>
      <c r="H934"/>
      <c r="I934"/>
      <c r="J934" t="s">
        <v>1100</v>
      </c>
      <c r="K934" t="s">
        <v>1101</v>
      </c>
      <c r="L934" t="s">
        <v>383</v>
      </c>
      <c r="M934" t="s">
        <v>377</v>
      </c>
      <c r="N934" t="s">
        <v>378</v>
      </c>
      <c r="O934"/>
      <c r="P934"/>
    </row>
    <row r="935" spans="2:16" x14ac:dyDescent="0.25">
      <c r="B935">
        <v>2</v>
      </c>
      <c r="C935">
        <v>3</v>
      </c>
      <c r="D935">
        <v>4</v>
      </c>
      <c r="E935">
        <v>2</v>
      </c>
      <c r="F935"/>
      <c r="G935"/>
      <c r="H935"/>
      <c r="I935"/>
      <c r="J935" t="s">
        <v>1093</v>
      </c>
      <c r="K935" t="s">
        <v>1094</v>
      </c>
      <c r="L935" t="s">
        <v>383</v>
      </c>
      <c r="M935" t="s">
        <v>377</v>
      </c>
      <c r="N935" t="s">
        <v>378</v>
      </c>
      <c r="O935"/>
      <c r="P935"/>
    </row>
    <row r="936" spans="2:16" x14ac:dyDescent="0.25">
      <c r="B936" s="205">
        <v>3</v>
      </c>
      <c r="C936" s="205"/>
      <c r="D936" s="205"/>
      <c r="E936" s="206"/>
      <c r="F936" s="162"/>
      <c r="G936" s="162"/>
      <c r="H936" s="162"/>
      <c r="I936" s="162"/>
      <c r="J936" s="162"/>
      <c r="K936" s="162" t="s">
        <v>1304</v>
      </c>
      <c r="L936" s="162"/>
      <c r="M936" s="162"/>
      <c r="N936" s="162"/>
      <c r="O936" s="162"/>
      <c r="P936" s="162"/>
    </row>
    <row r="937" spans="2:16" x14ac:dyDescent="0.25">
      <c r="B937" s="207">
        <v>3</v>
      </c>
      <c r="C937" s="207">
        <v>8</v>
      </c>
      <c r="D937" s="208"/>
      <c r="E937" s="209"/>
      <c r="F937" s="163"/>
      <c r="G937" s="164"/>
      <c r="H937" s="163"/>
      <c r="I937" s="163"/>
      <c r="J937" s="165"/>
      <c r="K937" s="163" t="s">
        <v>1551</v>
      </c>
      <c r="L937" s="163"/>
      <c r="M937" s="163"/>
      <c r="N937" s="163"/>
      <c r="O937" s="163"/>
      <c r="P937" s="163"/>
    </row>
    <row r="938" spans="2:16" x14ac:dyDescent="0.25">
      <c r="B938" s="210">
        <v>3</v>
      </c>
      <c r="C938" s="210">
        <v>8</v>
      </c>
      <c r="D938" s="210">
        <v>1</v>
      </c>
      <c r="E938" s="211"/>
      <c r="F938" s="167"/>
      <c r="G938" s="168"/>
      <c r="H938" s="167"/>
      <c r="I938" s="167"/>
      <c r="J938" s="169"/>
      <c r="K938" s="167" t="s">
        <v>1305</v>
      </c>
      <c r="L938" s="167"/>
      <c r="M938" s="167"/>
      <c r="N938" s="167"/>
      <c r="O938" s="167"/>
      <c r="P938" s="167"/>
    </row>
    <row r="939" spans="2:16" x14ac:dyDescent="0.25">
      <c r="B939" s="212">
        <v>3</v>
      </c>
      <c r="C939" s="212">
        <v>8</v>
      </c>
      <c r="D939" s="212">
        <v>1</v>
      </c>
      <c r="E939" s="213">
        <v>24</v>
      </c>
      <c r="F939" s="171"/>
      <c r="G939" s="172" t="s">
        <v>1306</v>
      </c>
      <c r="H939" s="171"/>
      <c r="I939" s="171"/>
      <c r="J939" s="173"/>
      <c r="K939" s="171"/>
      <c r="L939" s="171"/>
      <c r="M939" s="171"/>
      <c r="N939" s="171"/>
      <c r="O939" s="171"/>
      <c r="P939" s="171"/>
    </row>
    <row r="940" spans="2:16" x14ac:dyDescent="0.25">
      <c r="B940" s="214">
        <v>3</v>
      </c>
      <c r="C940" s="214">
        <v>8</v>
      </c>
      <c r="D940" s="214">
        <v>1</v>
      </c>
      <c r="E940" s="215">
        <v>24</v>
      </c>
      <c r="F940" s="175"/>
      <c r="G940" s="176" t="s">
        <v>1306</v>
      </c>
      <c r="H940" s="175" t="s">
        <v>448</v>
      </c>
      <c r="I940" s="175" t="s">
        <v>449</v>
      </c>
      <c r="J940" s="177"/>
      <c r="K940" s="175"/>
      <c r="L940" s="175"/>
      <c r="M940" s="175"/>
      <c r="N940" s="175"/>
      <c r="O940" s="175"/>
      <c r="P940" s="175"/>
    </row>
    <row r="941" spans="2:16" x14ac:dyDescent="0.25">
      <c r="B941">
        <v>3</v>
      </c>
      <c r="C941">
        <v>8</v>
      </c>
      <c r="D941">
        <v>1</v>
      </c>
      <c r="E941">
        <v>24</v>
      </c>
      <c r="F941"/>
      <c r="G941" t="s">
        <v>1306</v>
      </c>
      <c r="H941" t="s">
        <v>448</v>
      </c>
      <c r="I941" t="s">
        <v>449</v>
      </c>
      <c r="J941" t="s">
        <v>1552</v>
      </c>
      <c r="K941" t="s">
        <v>1320</v>
      </c>
      <c r="L941" t="s">
        <v>383</v>
      </c>
      <c r="M941" t="s">
        <v>379</v>
      </c>
      <c r="N941" t="s">
        <v>1355</v>
      </c>
      <c r="O941"/>
      <c r="P941"/>
    </row>
    <row r="942" spans="2:16" x14ac:dyDescent="0.25">
      <c r="B942">
        <v>3</v>
      </c>
      <c r="C942">
        <v>8</v>
      </c>
      <c r="D942">
        <v>1</v>
      </c>
      <c r="E942">
        <v>24</v>
      </c>
      <c r="F942"/>
      <c r="G942" t="s">
        <v>1306</v>
      </c>
      <c r="H942" t="s">
        <v>448</v>
      </c>
      <c r="I942" t="s">
        <v>449</v>
      </c>
      <c r="J942" t="s">
        <v>1093</v>
      </c>
      <c r="K942" t="s">
        <v>1094</v>
      </c>
      <c r="L942" t="s">
        <v>383</v>
      </c>
      <c r="M942" t="s">
        <v>379</v>
      </c>
      <c r="N942" t="s">
        <v>1355</v>
      </c>
      <c r="O942"/>
      <c r="P942"/>
    </row>
  </sheetData>
  <autoFilter ref="B446:P586"/>
  <mergeCells count="10">
    <mergeCell ref="C11:F11"/>
    <mergeCell ref="B43:E43"/>
    <mergeCell ref="H43:L43"/>
    <mergeCell ref="B44:E52"/>
    <mergeCell ref="C5:F5"/>
    <mergeCell ref="C6:F6"/>
    <mergeCell ref="C7:F7"/>
    <mergeCell ref="C8:F8"/>
    <mergeCell ref="C9:F9"/>
    <mergeCell ref="C10:F10"/>
  </mergeCells>
  <hyperlinks>
    <hyperlink ref="C6:F6" location="'2.CAI=CFA'!B55" display="Institutos y Hospitales"/>
    <hyperlink ref="C7:F7" location="'2.CAI=CFA'!B444" display="Órganos desconcentrados"/>
    <hyperlink ref="C8:F8" location="'2.CAI=CFA'!B669" display="Asistencia Social"/>
    <hyperlink ref="C9:F9" location="'2.CAI=CFA'!B718" display="INSABI"/>
    <hyperlink ref="C10:F10" location="'2.CAI=CFA'!B759" display="Unidades Administrativas Centrales"/>
    <hyperlink ref="C11:F11" location="'2.CAI=CFA'!B912" display="Empresas de participación estatal mayoritaria"/>
    <hyperlink ref="C5:F5" location="'2.CAI=CFA'!B41" display="Unidades con una sola clasificación"/>
  </hyperlinks>
  <pageMargins left="0.7" right="0.7" top="0.75" bottom="0.75" header="0.3" footer="0.3"/>
  <pageSetup scale="15"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showGridLines="0" view="pageBreakPreview" zoomScaleNormal="100" zoomScaleSheetLayoutView="100" workbookViewId="0">
      <selection activeCell="B3" sqref="B3"/>
    </sheetView>
  </sheetViews>
  <sheetFormatPr baseColWidth="10" defaultColWidth="11.42578125" defaultRowHeight="15" x14ac:dyDescent="0.25"/>
  <cols>
    <col min="1" max="1" width="4" style="3" customWidth="1"/>
    <col min="2" max="2" width="13" style="3" bestFit="1" customWidth="1"/>
    <col min="3" max="3" width="16" style="3" customWidth="1"/>
    <col min="4" max="4" width="73.42578125" style="3" bestFit="1" customWidth="1"/>
    <col min="5" max="5" width="4" style="3" customWidth="1"/>
    <col min="6" max="16384" width="11.42578125" style="3"/>
  </cols>
  <sheetData>
    <row r="2" spans="2:4" x14ac:dyDescent="0.25">
      <c r="B2" s="143" t="s">
        <v>1584</v>
      </c>
    </row>
    <row r="4" spans="2:4" ht="30" x14ac:dyDescent="0.25">
      <c r="B4" s="136" t="s">
        <v>232</v>
      </c>
      <c r="C4" s="124" t="s">
        <v>233</v>
      </c>
      <c r="D4" s="236" t="s">
        <v>116</v>
      </c>
    </row>
    <row r="5" spans="2:4" x14ac:dyDescent="0.25">
      <c r="B5" s="147" t="s">
        <v>250</v>
      </c>
      <c r="C5" s="147" t="s">
        <v>251</v>
      </c>
      <c r="D5" s="147" t="s">
        <v>1668</v>
      </c>
    </row>
    <row r="6" spans="2:4" x14ac:dyDescent="0.25">
      <c r="B6" s="147" t="s">
        <v>253</v>
      </c>
      <c r="C6" s="147" t="s">
        <v>254</v>
      </c>
      <c r="D6" s="147" t="s">
        <v>1669</v>
      </c>
    </row>
    <row r="7" spans="2:4" x14ac:dyDescent="0.25">
      <c r="B7" s="147" t="s">
        <v>255</v>
      </c>
      <c r="C7" s="147" t="s">
        <v>256</v>
      </c>
      <c r="D7" s="147" t="s">
        <v>1670</v>
      </c>
    </row>
    <row r="8" spans="2:4" x14ac:dyDescent="0.25">
      <c r="B8" s="147" t="s">
        <v>257</v>
      </c>
      <c r="C8" s="147" t="s">
        <v>251</v>
      </c>
      <c r="D8" s="147" t="s">
        <v>1671</v>
      </c>
    </row>
    <row r="9" spans="2:4" x14ac:dyDescent="0.25">
      <c r="B9" s="154"/>
      <c r="C9" s="154"/>
      <c r="D9" s="154"/>
    </row>
    <row r="10" spans="2:4" x14ac:dyDescent="0.25">
      <c r="B10" s="154" t="s">
        <v>1575</v>
      </c>
      <c r="C10" s="154"/>
      <c r="D10" s="154"/>
    </row>
    <row r="11" spans="2:4" x14ac:dyDescent="0.25">
      <c r="B11" s="154" t="s">
        <v>1364</v>
      </c>
      <c r="C11" s="154"/>
      <c r="D11" s="154"/>
    </row>
    <row r="12" spans="2:4" x14ac:dyDescent="0.25">
      <c r="B12" s="154"/>
      <c r="C12" s="154"/>
      <c r="D12" s="154"/>
    </row>
  </sheetData>
  <pageMargins left="0.7" right="0.7" top="0.75" bottom="0.75" header="0.3" footer="0.3"/>
  <pageSetup paperSize="9" scale="74"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showGridLines="0" view="pageBreakPreview" zoomScaleNormal="100" zoomScaleSheetLayoutView="100" workbookViewId="0">
      <selection activeCell="B3" sqref="B3"/>
    </sheetView>
  </sheetViews>
  <sheetFormatPr baseColWidth="10" defaultColWidth="11.42578125" defaultRowHeight="15" x14ac:dyDescent="0.25"/>
  <cols>
    <col min="1" max="1" width="4.28515625" style="3" customWidth="1"/>
    <col min="2" max="2" width="12.85546875" style="3" customWidth="1"/>
    <col min="3" max="3" width="16.42578125" style="3" customWidth="1"/>
    <col min="4" max="4" width="14.5703125" style="3" bestFit="1" customWidth="1"/>
    <col min="5" max="5" width="51.5703125" style="3" customWidth="1"/>
    <col min="6" max="8" width="12.28515625" style="3" customWidth="1"/>
    <col min="9" max="9" width="70.5703125" style="3" bestFit="1" customWidth="1"/>
    <col min="10" max="10" width="4.28515625" style="3" customWidth="1"/>
    <col min="11" max="16384" width="11.42578125" style="3"/>
  </cols>
  <sheetData>
    <row r="2" spans="2:9" x14ac:dyDescent="0.25">
      <c r="B2" s="143" t="s">
        <v>1585</v>
      </c>
    </row>
    <row r="4" spans="2:9" x14ac:dyDescent="0.25">
      <c r="B4" s="143" t="s">
        <v>1455</v>
      </c>
    </row>
    <row r="5" spans="2:9" x14ac:dyDescent="0.25">
      <c r="B5" s="136" t="s">
        <v>235</v>
      </c>
      <c r="C5" s="136" t="s">
        <v>236</v>
      </c>
      <c r="D5" s="136" t="s">
        <v>237</v>
      </c>
      <c r="E5" s="237" t="s">
        <v>1365</v>
      </c>
      <c r="F5" s="351" t="s">
        <v>1366</v>
      </c>
      <c r="G5" s="351"/>
      <c r="H5" s="351"/>
    </row>
    <row r="6" spans="2:9" ht="75" customHeight="1" x14ac:dyDescent="0.25">
      <c r="B6" s="249" t="s">
        <v>1367</v>
      </c>
      <c r="C6" s="249" t="s">
        <v>1368</v>
      </c>
      <c r="D6" s="249"/>
      <c r="E6" s="249" t="s">
        <v>1576</v>
      </c>
      <c r="F6" s="352" t="s">
        <v>1369</v>
      </c>
      <c r="G6" s="352"/>
      <c r="H6" s="352"/>
    </row>
    <row r="7" spans="2:9" ht="105" customHeight="1" x14ac:dyDescent="0.25">
      <c r="B7" s="249" t="s">
        <v>1370</v>
      </c>
      <c r="C7" s="249" t="s">
        <v>1371</v>
      </c>
      <c r="D7" s="249" t="s">
        <v>1372</v>
      </c>
      <c r="E7" s="249" t="s">
        <v>1577</v>
      </c>
      <c r="F7" s="352" t="s">
        <v>1373</v>
      </c>
      <c r="G7" s="352"/>
      <c r="H7" s="352"/>
    </row>
    <row r="8" spans="2:9" ht="90" x14ac:dyDescent="0.25">
      <c r="B8" s="249" t="s">
        <v>399</v>
      </c>
      <c r="C8" s="249" t="s">
        <v>1374</v>
      </c>
      <c r="D8" s="249" t="s">
        <v>1375</v>
      </c>
      <c r="E8" s="249" t="s">
        <v>1578</v>
      </c>
      <c r="F8" s="352" t="s">
        <v>1376</v>
      </c>
      <c r="G8" s="352"/>
      <c r="H8" s="352"/>
    </row>
    <row r="9" spans="2:9" x14ac:dyDescent="0.25">
      <c r="B9" s="238" t="s">
        <v>1579</v>
      </c>
    </row>
    <row r="11" spans="2:9" x14ac:dyDescent="0.25">
      <c r="B11" s="143" t="s">
        <v>1456</v>
      </c>
    </row>
    <row r="12" spans="2:9" x14ac:dyDescent="0.25">
      <c r="B12" s="134" t="s">
        <v>228</v>
      </c>
      <c r="C12" s="134" t="s">
        <v>229</v>
      </c>
      <c r="D12" s="134" t="s">
        <v>230</v>
      </c>
      <c r="E12" s="250" t="s">
        <v>116</v>
      </c>
      <c r="F12" s="136" t="s">
        <v>235</v>
      </c>
      <c r="G12" s="136" t="s">
        <v>236</v>
      </c>
      <c r="H12" s="136" t="s">
        <v>237</v>
      </c>
      <c r="I12" s="250" t="s">
        <v>1321</v>
      </c>
    </row>
    <row r="13" spans="2:9" x14ac:dyDescent="0.25">
      <c r="B13" s="147" t="s">
        <v>380</v>
      </c>
      <c r="C13" s="147" t="s">
        <v>1338</v>
      </c>
      <c r="D13" s="147" t="s">
        <v>1356</v>
      </c>
      <c r="E13" s="147" t="s">
        <v>1377</v>
      </c>
      <c r="F13" s="147" t="s">
        <v>397</v>
      </c>
      <c r="G13" s="147" t="s">
        <v>1378</v>
      </c>
      <c r="H13" s="147"/>
      <c r="I13" s="147" t="s">
        <v>1379</v>
      </c>
    </row>
    <row r="14" spans="2:9" x14ac:dyDescent="0.25">
      <c r="B14" s="147" t="s">
        <v>459</v>
      </c>
      <c r="C14" s="147" t="s">
        <v>460</v>
      </c>
      <c r="D14" s="147" t="s">
        <v>461</v>
      </c>
      <c r="E14" s="147" t="s">
        <v>1380</v>
      </c>
      <c r="F14" s="147" t="s">
        <v>397</v>
      </c>
      <c r="G14" s="147" t="s">
        <v>466</v>
      </c>
      <c r="H14" s="147"/>
      <c r="I14" s="147" t="s">
        <v>1381</v>
      </c>
    </row>
    <row r="15" spans="2:9" x14ac:dyDescent="0.25">
      <c r="B15" s="147" t="s">
        <v>381</v>
      </c>
      <c r="C15" s="147" t="s">
        <v>1382</v>
      </c>
      <c r="D15" s="147"/>
      <c r="E15" s="147" t="s">
        <v>1383</v>
      </c>
      <c r="F15" s="147" t="s">
        <v>397</v>
      </c>
      <c r="G15" s="147" t="s">
        <v>466</v>
      </c>
      <c r="H15" s="147"/>
      <c r="I15" s="147" t="s">
        <v>1381</v>
      </c>
    </row>
    <row r="16" spans="2:9" x14ac:dyDescent="0.25">
      <c r="B16" s="147" t="s">
        <v>380</v>
      </c>
      <c r="C16" s="147" t="s">
        <v>1353</v>
      </c>
      <c r="D16" s="147" t="s">
        <v>1354</v>
      </c>
      <c r="E16" s="147" t="s">
        <v>1384</v>
      </c>
      <c r="F16" s="147" t="s">
        <v>399</v>
      </c>
      <c r="G16" s="147" t="s">
        <v>1385</v>
      </c>
      <c r="H16" s="147" t="s">
        <v>1386</v>
      </c>
      <c r="I16" s="147" t="s">
        <v>1387</v>
      </c>
    </row>
    <row r="17" spans="2:9" x14ac:dyDescent="0.25">
      <c r="B17" s="147" t="s">
        <v>380</v>
      </c>
      <c r="C17" s="147" t="s">
        <v>1353</v>
      </c>
      <c r="D17" s="147" t="s">
        <v>1344</v>
      </c>
      <c r="E17" s="147" t="s">
        <v>1388</v>
      </c>
      <c r="F17" s="147" t="s">
        <v>399</v>
      </c>
      <c r="G17" s="147" t="s">
        <v>1385</v>
      </c>
      <c r="H17" s="147" t="s">
        <v>1389</v>
      </c>
      <c r="I17" s="147" t="s">
        <v>1390</v>
      </c>
    </row>
    <row r="18" spans="2:9" x14ac:dyDescent="0.25">
      <c r="B18" s="147" t="s">
        <v>380</v>
      </c>
      <c r="C18" s="147" t="s">
        <v>1353</v>
      </c>
      <c r="D18" s="147" t="s">
        <v>1343</v>
      </c>
      <c r="E18" s="147" t="s">
        <v>1391</v>
      </c>
      <c r="F18" s="147" t="s">
        <v>399</v>
      </c>
      <c r="G18" s="147" t="s">
        <v>1392</v>
      </c>
      <c r="H18" s="147"/>
      <c r="I18" s="147" t="s">
        <v>1393</v>
      </c>
    </row>
    <row r="19" spans="2:9" x14ac:dyDescent="0.25">
      <c r="B19" s="147" t="s">
        <v>381</v>
      </c>
      <c r="C19" s="147" t="s">
        <v>1394</v>
      </c>
      <c r="D19" s="147"/>
      <c r="E19" s="147" t="s">
        <v>1395</v>
      </c>
      <c r="F19" s="147" t="s">
        <v>399</v>
      </c>
      <c r="G19" s="147" t="s">
        <v>1374</v>
      </c>
      <c r="H19" s="147" t="s">
        <v>1396</v>
      </c>
      <c r="I19" s="147" t="s">
        <v>1397</v>
      </c>
    </row>
    <row r="20" spans="2:9" x14ac:dyDescent="0.25">
      <c r="B20" s="147" t="s">
        <v>380</v>
      </c>
      <c r="C20" s="147" t="s">
        <v>1398</v>
      </c>
      <c r="D20" s="147"/>
      <c r="E20" s="147" t="s">
        <v>1399</v>
      </c>
      <c r="F20" s="147" t="s">
        <v>399</v>
      </c>
      <c r="G20" s="147" t="s">
        <v>1400</v>
      </c>
      <c r="H20" s="147"/>
      <c r="I20" s="147" t="s">
        <v>1401</v>
      </c>
    </row>
    <row r="21" spans="2:9" x14ac:dyDescent="0.25">
      <c r="B21" s="147" t="s">
        <v>376</v>
      </c>
      <c r="C21" s="147" t="s">
        <v>1402</v>
      </c>
      <c r="D21" s="147"/>
      <c r="E21" s="147" t="s">
        <v>1403</v>
      </c>
      <c r="F21" s="147" t="s">
        <v>400</v>
      </c>
      <c r="G21" s="147" t="s">
        <v>1404</v>
      </c>
      <c r="H21" s="147"/>
      <c r="I21" s="147" t="s">
        <v>1405</v>
      </c>
    </row>
    <row r="22" spans="2:9" x14ac:dyDescent="0.25">
      <c r="B22" s="147" t="s">
        <v>376</v>
      </c>
      <c r="C22" s="147" t="s">
        <v>1333</v>
      </c>
      <c r="D22" s="147"/>
      <c r="E22" s="147" t="s">
        <v>1406</v>
      </c>
      <c r="F22" s="147" t="s">
        <v>400</v>
      </c>
      <c r="G22" s="147" t="s">
        <v>1407</v>
      </c>
      <c r="H22" s="147"/>
      <c r="I22" s="147" t="s">
        <v>1408</v>
      </c>
    </row>
    <row r="23" spans="2:9" x14ac:dyDescent="0.25">
      <c r="B23" s="147" t="s">
        <v>376</v>
      </c>
      <c r="C23" s="147" t="s">
        <v>1409</v>
      </c>
      <c r="D23" s="147"/>
      <c r="E23" s="147" t="s">
        <v>1410</v>
      </c>
      <c r="F23" s="147" t="s">
        <v>400</v>
      </c>
      <c r="G23" s="147" t="s">
        <v>1411</v>
      </c>
      <c r="H23" s="147"/>
      <c r="I23" s="147" t="s">
        <v>1412</v>
      </c>
    </row>
    <row r="24" spans="2:9" x14ac:dyDescent="0.25">
      <c r="B24" s="147" t="s">
        <v>1334</v>
      </c>
      <c r="C24" s="147" t="s">
        <v>1413</v>
      </c>
      <c r="D24" s="147"/>
      <c r="E24" s="147" t="s">
        <v>1414</v>
      </c>
      <c r="F24" s="147" t="s">
        <v>402</v>
      </c>
      <c r="G24" s="147"/>
      <c r="H24" s="147"/>
      <c r="I24" s="147" t="s">
        <v>1415</v>
      </c>
    </row>
    <row r="25" spans="2:9" x14ac:dyDescent="0.25">
      <c r="B25" s="147" t="s">
        <v>1334</v>
      </c>
      <c r="C25" s="147" t="s">
        <v>1355</v>
      </c>
      <c r="D25" s="147"/>
      <c r="E25" s="147" t="s">
        <v>1416</v>
      </c>
      <c r="F25" s="147" t="s">
        <v>402</v>
      </c>
      <c r="G25" s="147"/>
      <c r="H25" s="147"/>
      <c r="I25" s="147" t="s">
        <v>1415</v>
      </c>
    </row>
    <row r="26" spans="2:9" x14ac:dyDescent="0.25">
      <c r="B26" s="147" t="s">
        <v>1334</v>
      </c>
      <c r="C26" s="147" t="s">
        <v>1417</v>
      </c>
      <c r="D26" s="147"/>
      <c r="E26" s="147" t="s">
        <v>1418</v>
      </c>
      <c r="F26" s="147" t="s">
        <v>402</v>
      </c>
      <c r="G26" s="147"/>
      <c r="H26" s="147"/>
      <c r="I26" s="147" t="s">
        <v>1415</v>
      </c>
    </row>
    <row r="27" spans="2:9" x14ac:dyDescent="0.25">
      <c r="B27" s="147" t="s">
        <v>1334</v>
      </c>
      <c r="C27" s="147" t="s">
        <v>1419</v>
      </c>
      <c r="D27" s="147"/>
      <c r="E27" s="147" t="s">
        <v>1458</v>
      </c>
      <c r="F27" s="147" t="s">
        <v>402</v>
      </c>
      <c r="G27" s="147"/>
      <c r="H27" s="147"/>
      <c r="I27" s="147" t="s">
        <v>1415</v>
      </c>
    </row>
    <row r="28" spans="2:9" x14ac:dyDescent="0.25">
      <c r="B28" s="147" t="s">
        <v>1334</v>
      </c>
      <c r="C28" s="147" t="s">
        <v>1420</v>
      </c>
      <c r="D28" s="147"/>
      <c r="E28" s="147" t="s">
        <v>1421</v>
      </c>
      <c r="F28" s="147" t="s">
        <v>402</v>
      </c>
      <c r="G28" s="147"/>
      <c r="H28" s="147"/>
      <c r="I28" s="147" t="s">
        <v>1415</v>
      </c>
    </row>
    <row r="29" spans="2:9" x14ac:dyDescent="0.25">
      <c r="B29" s="147" t="s">
        <v>1334</v>
      </c>
      <c r="C29" s="147" t="s">
        <v>1422</v>
      </c>
      <c r="D29" s="147"/>
      <c r="E29" s="147" t="s">
        <v>1459</v>
      </c>
      <c r="F29" s="147" t="s">
        <v>402</v>
      </c>
      <c r="G29" s="147"/>
      <c r="H29" s="147"/>
      <c r="I29" s="147" t="s">
        <v>1415</v>
      </c>
    </row>
    <row r="30" spans="2:9" x14ac:dyDescent="0.25">
      <c r="B30" s="147" t="s">
        <v>1423</v>
      </c>
      <c r="C30" s="147" t="s">
        <v>1424</v>
      </c>
      <c r="D30" s="147"/>
      <c r="E30" s="147" t="s">
        <v>1425</v>
      </c>
      <c r="F30" s="147" t="s">
        <v>403</v>
      </c>
      <c r="G30" s="147" t="s">
        <v>1426</v>
      </c>
      <c r="H30" s="147"/>
      <c r="I30" s="147" t="s">
        <v>1427</v>
      </c>
    </row>
    <row r="31" spans="2:9" x14ac:dyDescent="0.25">
      <c r="B31" s="147" t="s">
        <v>1423</v>
      </c>
      <c r="C31" s="147" t="s">
        <v>1428</v>
      </c>
      <c r="D31" s="147"/>
      <c r="E31" s="147" t="s">
        <v>1429</v>
      </c>
      <c r="F31" s="147" t="s">
        <v>403</v>
      </c>
      <c r="G31" s="147" t="s">
        <v>1426</v>
      </c>
      <c r="H31" s="147"/>
      <c r="I31" s="147" t="s">
        <v>1427</v>
      </c>
    </row>
    <row r="32" spans="2:9" x14ac:dyDescent="0.25">
      <c r="B32" s="147" t="s">
        <v>390</v>
      </c>
      <c r="C32" s="249" t="s">
        <v>1359</v>
      </c>
      <c r="D32" s="147"/>
      <c r="E32" s="147" t="s">
        <v>1672</v>
      </c>
      <c r="F32" s="147" t="s">
        <v>406</v>
      </c>
      <c r="G32" s="147"/>
      <c r="H32" s="147"/>
      <c r="I32" s="147" t="s">
        <v>1430</v>
      </c>
    </row>
    <row r="33" spans="2:9" x14ac:dyDescent="0.25">
      <c r="B33" s="147" t="s">
        <v>390</v>
      </c>
      <c r="C33" s="249" t="s">
        <v>1673</v>
      </c>
      <c r="D33" s="147"/>
      <c r="E33" s="147" t="s">
        <v>1674</v>
      </c>
      <c r="F33" s="147" t="s">
        <v>406</v>
      </c>
      <c r="G33" s="147"/>
      <c r="H33" s="147"/>
      <c r="I33" s="147"/>
    </row>
    <row r="34" spans="2:9" ht="45" x14ac:dyDescent="0.25">
      <c r="B34" s="249" t="s">
        <v>1559</v>
      </c>
      <c r="C34" s="147"/>
      <c r="D34" s="147"/>
      <c r="E34" s="249" t="s">
        <v>1431</v>
      </c>
      <c r="F34" s="147" t="s">
        <v>406</v>
      </c>
      <c r="G34" s="147"/>
      <c r="H34" s="147"/>
      <c r="I34" s="147" t="s">
        <v>1430</v>
      </c>
    </row>
    <row r="35" spans="2:9" x14ac:dyDescent="0.25">
      <c r="B35" s="147" t="s">
        <v>1432</v>
      </c>
      <c r="C35" s="147"/>
      <c r="D35" s="147"/>
      <c r="E35" s="147" t="s">
        <v>1433</v>
      </c>
      <c r="F35" s="147" t="s">
        <v>406</v>
      </c>
      <c r="G35" s="147"/>
      <c r="H35" s="147"/>
      <c r="I35" s="147" t="s">
        <v>1430</v>
      </c>
    </row>
    <row r="36" spans="2:9" ht="30" x14ac:dyDescent="0.25">
      <c r="B36" s="249" t="s">
        <v>1457</v>
      </c>
      <c r="C36" s="147"/>
      <c r="D36" s="147"/>
      <c r="E36" s="147" t="s">
        <v>1675</v>
      </c>
      <c r="F36" s="147" t="s">
        <v>406</v>
      </c>
      <c r="G36" s="147"/>
      <c r="H36" s="147"/>
      <c r="I36" s="147" t="s">
        <v>1430</v>
      </c>
    </row>
    <row r="37" spans="2:9" x14ac:dyDescent="0.25">
      <c r="B37" s="239" t="s">
        <v>1580</v>
      </c>
      <c r="C37" s="147"/>
      <c r="D37" s="147"/>
      <c r="E37" s="147"/>
      <c r="F37" s="147"/>
      <c r="G37" s="147"/>
      <c r="H37" s="147"/>
      <c r="I37" s="147"/>
    </row>
    <row r="39" spans="2:9" x14ac:dyDescent="0.25">
      <c r="B39" s="143" t="s">
        <v>1434</v>
      </c>
    </row>
    <row r="40" spans="2:9" x14ac:dyDescent="0.25">
      <c r="B40" s="136" t="s">
        <v>235</v>
      </c>
      <c r="C40" s="136" t="s">
        <v>236</v>
      </c>
      <c r="D40" s="136" t="s">
        <v>237</v>
      </c>
      <c r="E40" s="237" t="s">
        <v>1331</v>
      </c>
      <c r="F40" s="353" t="s">
        <v>1366</v>
      </c>
      <c r="G40" s="354"/>
      <c r="H40" s="354"/>
    </row>
    <row r="41" spans="2:9" ht="105" customHeight="1" x14ac:dyDescent="0.25">
      <c r="B41" s="249" t="s">
        <v>399</v>
      </c>
      <c r="C41" s="249" t="s">
        <v>1374</v>
      </c>
      <c r="D41" s="249" t="s">
        <v>1435</v>
      </c>
      <c r="E41" s="249" t="s">
        <v>1581</v>
      </c>
      <c r="F41" s="350" t="s">
        <v>1436</v>
      </c>
      <c r="G41" s="350"/>
      <c r="H41" s="350"/>
    </row>
    <row r="42" spans="2:9" ht="60" x14ac:dyDescent="0.25">
      <c r="B42" s="249" t="s">
        <v>399</v>
      </c>
      <c r="C42" s="249" t="s">
        <v>1374</v>
      </c>
      <c r="D42" s="249" t="s">
        <v>1437</v>
      </c>
      <c r="E42" s="249" t="s">
        <v>1582</v>
      </c>
      <c r="F42" s="249"/>
      <c r="G42" s="249"/>
      <c r="H42" s="249"/>
    </row>
    <row r="43" spans="2:9" ht="45" x14ac:dyDescent="0.25">
      <c r="B43" s="249" t="s">
        <v>399</v>
      </c>
      <c r="C43" s="249" t="s">
        <v>1374</v>
      </c>
      <c r="D43" s="249" t="s">
        <v>1438</v>
      </c>
      <c r="E43" s="249" t="s">
        <v>1583</v>
      </c>
      <c r="F43" s="249"/>
      <c r="G43" s="249"/>
      <c r="H43" s="249"/>
    </row>
  </sheetData>
  <mergeCells count="6">
    <mergeCell ref="F41:H41"/>
    <mergeCell ref="F5:H5"/>
    <mergeCell ref="F6:H6"/>
    <mergeCell ref="F7:H7"/>
    <mergeCell ref="F8:H8"/>
    <mergeCell ref="F40:H40"/>
  </mergeCells>
  <pageMargins left="0.7" right="0.7" top="0.75" bottom="0.75" header="0.3" footer="0.3"/>
  <pageSetup paperSize="9" scale="41"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showGridLines="0" view="pageBreakPreview" zoomScaleNormal="100" zoomScaleSheetLayoutView="100" workbookViewId="0">
      <selection activeCell="B3" sqref="B3"/>
    </sheetView>
  </sheetViews>
  <sheetFormatPr baseColWidth="10" defaultColWidth="11.42578125" defaultRowHeight="15" x14ac:dyDescent="0.25"/>
  <cols>
    <col min="1" max="1" width="3.42578125" style="3" customWidth="1"/>
    <col min="2" max="2" width="18.85546875" style="3" customWidth="1"/>
    <col min="3" max="3" width="38.140625" style="3" customWidth="1"/>
    <col min="4" max="4" width="10.7109375" style="3" bestFit="1" customWidth="1"/>
    <col min="5" max="6" width="9.5703125" style="3" bestFit="1" customWidth="1"/>
    <col min="7" max="7" width="9.85546875" style="3" bestFit="1" customWidth="1"/>
    <col min="8" max="8" width="67.28515625" style="3" bestFit="1" customWidth="1"/>
    <col min="9" max="9" width="3.42578125" style="3" customWidth="1"/>
    <col min="10" max="16384" width="11.42578125" style="3"/>
  </cols>
  <sheetData>
    <row r="2" spans="2:8" x14ac:dyDescent="0.25">
      <c r="B2" s="143" t="s">
        <v>1586</v>
      </c>
    </row>
    <row r="4" spans="2:8" x14ac:dyDescent="0.25">
      <c r="B4" s="134" t="s">
        <v>15</v>
      </c>
      <c r="C4" s="236" t="s">
        <v>116</v>
      </c>
      <c r="D4" s="134" t="s">
        <v>238</v>
      </c>
      <c r="E4" s="134" t="s">
        <v>239</v>
      </c>
      <c r="F4" s="134" t="s">
        <v>240</v>
      </c>
      <c r="G4" s="134" t="s">
        <v>241</v>
      </c>
      <c r="H4" s="240" t="s">
        <v>116</v>
      </c>
    </row>
    <row r="5" spans="2:8" x14ac:dyDescent="0.25">
      <c r="B5" s="147" t="s">
        <v>1676</v>
      </c>
      <c r="C5" s="147" t="s">
        <v>1677</v>
      </c>
      <c r="D5" s="147" t="s">
        <v>407</v>
      </c>
      <c r="E5" s="147" t="s">
        <v>467</v>
      </c>
      <c r="F5" s="147" t="s">
        <v>468</v>
      </c>
      <c r="G5" s="147"/>
      <c r="H5" s="147" t="s">
        <v>1439</v>
      </c>
    </row>
    <row r="6" spans="2:8" x14ac:dyDescent="0.25">
      <c r="B6" s="147" t="s">
        <v>117</v>
      </c>
      <c r="C6" s="147" t="s">
        <v>1678</v>
      </c>
      <c r="D6" s="147" t="s">
        <v>407</v>
      </c>
      <c r="E6" s="147" t="s">
        <v>467</v>
      </c>
      <c r="F6" s="147" t="s">
        <v>468</v>
      </c>
      <c r="G6" s="147"/>
      <c r="H6" s="147" t="s">
        <v>1439</v>
      </c>
    </row>
    <row r="7" spans="2:8" x14ac:dyDescent="0.25">
      <c r="B7" s="147" t="s">
        <v>1679</v>
      </c>
      <c r="C7" s="147" t="s">
        <v>1680</v>
      </c>
      <c r="D7" s="147" t="s">
        <v>407</v>
      </c>
      <c r="E7" s="147" t="s">
        <v>467</v>
      </c>
      <c r="F7" s="147" t="s">
        <v>468</v>
      </c>
      <c r="G7" s="147"/>
      <c r="H7" s="147" t="s">
        <v>1439</v>
      </c>
    </row>
    <row r="8" spans="2:8" x14ac:dyDescent="0.25">
      <c r="B8" s="147" t="s">
        <v>1681</v>
      </c>
      <c r="C8" s="147" t="s">
        <v>1682</v>
      </c>
      <c r="D8" s="147" t="s">
        <v>407</v>
      </c>
      <c r="E8" s="147" t="s">
        <v>467</v>
      </c>
      <c r="F8" s="147" t="s">
        <v>468</v>
      </c>
      <c r="G8" s="147"/>
      <c r="H8" s="147" t="s">
        <v>1439</v>
      </c>
    </row>
    <row r="9" spans="2:8" x14ac:dyDescent="0.25">
      <c r="B9" s="3" t="s">
        <v>1683</v>
      </c>
      <c r="C9" s="3" t="s">
        <v>1684</v>
      </c>
      <c r="D9" s="147" t="s">
        <v>407</v>
      </c>
      <c r="E9" s="147" t="s">
        <v>467</v>
      </c>
      <c r="F9" s="147" t="s">
        <v>468</v>
      </c>
      <c r="G9" s="147"/>
      <c r="H9" s="147" t="s">
        <v>1439</v>
      </c>
    </row>
    <row r="10" spans="2:8" x14ac:dyDescent="0.25">
      <c r="B10" s="147" t="s">
        <v>1685</v>
      </c>
      <c r="C10" s="147" t="s">
        <v>1686</v>
      </c>
      <c r="D10" s="147" t="s">
        <v>407</v>
      </c>
      <c r="E10" s="147" t="s">
        <v>467</v>
      </c>
      <c r="F10" s="147" t="s">
        <v>468</v>
      </c>
      <c r="G10" s="147"/>
      <c r="H10" s="147" t="s">
        <v>1439</v>
      </c>
    </row>
    <row r="11" spans="2:8" x14ac:dyDescent="0.25">
      <c r="B11" s="147" t="s">
        <v>1687</v>
      </c>
      <c r="C11" s="147" t="s">
        <v>1688</v>
      </c>
      <c r="D11" s="147" t="s">
        <v>407</v>
      </c>
      <c r="E11" s="147" t="s">
        <v>467</v>
      </c>
      <c r="F11" s="147" t="s">
        <v>1689</v>
      </c>
      <c r="G11" s="147"/>
      <c r="H11" s="147" t="s">
        <v>1690</v>
      </c>
    </row>
    <row r="12" spans="2:8" x14ac:dyDescent="0.25">
      <c r="B12" s="147" t="s">
        <v>1691</v>
      </c>
      <c r="C12" s="147" t="s">
        <v>1692</v>
      </c>
      <c r="D12" s="147" t="s">
        <v>407</v>
      </c>
      <c r="E12" s="147" t="s">
        <v>467</v>
      </c>
      <c r="F12" s="147" t="s">
        <v>1689</v>
      </c>
      <c r="G12" s="147"/>
      <c r="H12" s="147" t="s">
        <v>1690</v>
      </c>
    </row>
    <row r="13" spans="2:8" x14ac:dyDescent="0.25">
      <c r="B13" s="147" t="s">
        <v>1693</v>
      </c>
      <c r="C13" s="147" t="s">
        <v>1694</v>
      </c>
      <c r="D13" s="147" t="s">
        <v>407</v>
      </c>
      <c r="E13" s="147" t="s">
        <v>467</v>
      </c>
      <c r="F13" s="147" t="s">
        <v>1689</v>
      </c>
      <c r="G13" s="147"/>
      <c r="H13" s="147" t="s">
        <v>1690</v>
      </c>
    </row>
    <row r="14" spans="2:8" x14ac:dyDescent="0.25">
      <c r="B14" s="3" t="s">
        <v>1695</v>
      </c>
      <c r="C14" s="3" t="s">
        <v>1696</v>
      </c>
      <c r="D14" s="147" t="s">
        <v>407</v>
      </c>
      <c r="E14" s="147" t="s">
        <v>1697</v>
      </c>
      <c r="F14" s="147" t="s">
        <v>1698</v>
      </c>
      <c r="G14" s="147"/>
      <c r="H14" s="147" t="s">
        <v>1699</v>
      </c>
    </row>
    <row r="15" spans="2:8" x14ac:dyDescent="0.25">
      <c r="B15" s="3" t="s">
        <v>1700</v>
      </c>
      <c r="C15" s="3" t="s">
        <v>1701</v>
      </c>
      <c r="D15" s="147" t="s">
        <v>407</v>
      </c>
      <c r="E15" s="147" t="s">
        <v>1697</v>
      </c>
      <c r="F15" s="147" t="s">
        <v>1698</v>
      </c>
      <c r="G15" s="147"/>
      <c r="H15" s="147" t="s">
        <v>1699</v>
      </c>
    </row>
    <row r="16" spans="2:8" x14ac:dyDescent="0.25">
      <c r="B16" s="3" t="s">
        <v>1702</v>
      </c>
      <c r="C16" s="3" t="s">
        <v>1703</v>
      </c>
      <c r="D16" s="147" t="s">
        <v>407</v>
      </c>
      <c r="E16" s="147" t="s">
        <v>1697</v>
      </c>
      <c r="F16" s="147" t="s">
        <v>1698</v>
      </c>
      <c r="G16" s="147"/>
      <c r="H16" s="147" t="s">
        <v>1699</v>
      </c>
    </row>
    <row r="17" spans="2:8" x14ac:dyDescent="0.25">
      <c r="B17" s="3" t="s">
        <v>1704</v>
      </c>
      <c r="C17" s="3" t="s">
        <v>1705</v>
      </c>
      <c r="D17" s="147" t="s">
        <v>407</v>
      </c>
      <c r="E17" s="147" t="s">
        <v>1697</v>
      </c>
      <c r="F17" s="147" t="s">
        <v>1698</v>
      </c>
      <c r="G17" s="147"/>
      <c r="H17" s="147" t="s">
        <v>1699</v>
      </c>
    </row>
    <row r="18" spans="2:8" x14ac:dyDescent="0.25">
      <c r="B18" s="147" t="s">
        <v>1706</v>
      </c>
      <c r="C18" s="147" t="s">
        <v>1707</v>
      </c>
      <c r="D18" s="147" t="s">
        <v>407</v>
      </c>
      <c r="E18" s="147" t="s">
        <v>1697</v>
      </c>
      <c r="F18" s="147" t="s">
        <v>1698</v>
      </c>
      <c r="G18" s="147"/>
      <c r="H18" s="147" t="s">
        <v>1699</v>
      </c>
    </row>
    <row r="19" spans="2:8" x14ac:dyDescent="0.25">
      <c r="B19" s="147" t="s">
        <v>119</v>
      </c>
      <c r="C19" s="147" t="s">
        <v>1440</v>
      </c>
      <c r="D19" s="147" t="s">
        <v>407</v>
      </c>
      <c r="E19" s="147" t="s">
        <v>467</v>
      </c>
      <c r="F19" s="147" t="s">
        <v>468</v>
      </c>
      <c r="G19" s="147"/>
      <c r="H19" s="147" t="s">
        <v>1439</v>
      </c>
    </row>
    <row r="20" spans="2:8" x14ac:dyDescent="0.25">
      <c r="B20" s="147" t="s">
        <v>1708</v>
      </c>
      <c r="C20" s="147" t="s">
        <v>1709</v>
      </c>
      <c r="D20" s="147" t="s">
        <v>407</v>
      </c>
      <c r="E20" s="147" t="s">
        <v>467</v>
      </c>
      <c r="F20" s="147" t="s">
        <v>468</v>
      </c>
      <c r="G20" s="147"/>
      <c r="H20" s="147" t="s">
        <v>1439</v>
      </c>
    </row>
    <row r="21" spans="2:8" x14ac:dyDescent="0.25">
      <c r="B21" s="147" t="s">
        <v>1710</v>
      </c>
      <c r="C21" s="147" t="s">
        <v>1711</v>
      </c>
      <c r="D21" s="147" t="s">
        <v>407</v>
      </c>
      <c r="E21" s="147" t="s">
        <v>467</v>
      </c>
      <c r="F21" s="147" t="s">
        <v>468</v>
      </c>
      <c r="G21" s="147"/>
      <c r="H21" s="147" t="s">
        <v>1439</v>
      </c>
    </row>
    <row r="22" spans="2:8" x14ac:dyDescent="0.25">
      <c r="B22" s="147" t="s">
        <v>1712</v>
      </c>
      <c r="C22" s="147" t="s">
        <v>1713</v>
      </c>
      <c r="D22" s="147" t="s">
        <v>407</v>
      </c>
      <c r="E22" s="147" t="s">
        <v>467</v>
      </c>
      <c r="F22" s="147" t="s">
        <v>468</v>
      </c>
      <c r="G22" s="147"/>
      <c r="H22" s="147" t="s">
        <v>1439</v>
      </c>
    </row>
    <row r="23" spans="2:8" x14ac:dyDescent="0.25">
      <c r="D23" s="147"/>
      <c r="E23" s="147"/>
      <c r="F23" s="147"/>
      <c r="G23" s="147"/>
      <c r="H23" s="147"/>
    </row>
  </sheetData>
  <pageMargins left="0.7" right="0.7" top="0.75" bottom="0.75" header="0.3" footer="0.3"/>
  <pageSetup paperSize="9" scale="48"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3"/>
  <sheetViews>
    <sheetView showGridLines="0" view="pageBreakPreview" topLeftCell="A2" zoomScaleNormal="100" zoomScaleSheetLayoutView="100" workbookViewId="0">
      <selection activeCell="B4" sqref="B4"/>
    </sheetView>
  </sheetViews>
  <sheetFormatPr baseColWidth="10" defaultColWidth="11.42578125" defaultRowHeight="15" x14ac:dyDescent="0.25"/>
  <cols>
    <col min="1" max="1" width="3.5703125" style="3" customWidth="1"/>
    <col min="2" max="2" width="17.28515625" style="3" customWidth="1"/>
    <col min="3" max="3" width="62" style="3" customWidth="1"/>
    <col min="4" max="4" width="8.5703125" style="3" bestFit="1" customWidth="1"/>
    <col min="5" max="6" width="8.85546875" style="3" bestFit="1" customWidth="1"/>
    <col min="7" max="7" width="9.140625" style="3" bestFit="1" customWidth="1"/>
    <col min="8" max="8" width="58.5703125" style="3" customWidth="1"/>
    <col min="9" max="9" width="3.5703125" style="3" customWidth="1"/>
    <col min="10" max="16384" width="11.42578125" style="3"/>
  </cols>
  <sheetData>
    <row r="3" spans="2:8" x14ac:dyDescent="0.25">
      <c r="B3" s="143" t="s">
        <v>1587</v>
      </c>
    </row>
    <row r="5" spans="2:8" x14ac:dyDescent="0.25">
      <c r="B5" s="134" t="s">
        <v>15</v>
      </c>
      <c r="C5" s="240" t="s">
        <v>116</v>
      </c>
      <c r="D5" s="136" t="s">
        <v>242</v>
      </c>
      <c r="E5" s="136" t="s">
        <v>243</v>
      </c>
      <c r="F5" s="136" t="s">
        <v>244</v>
      </c>
      <c r="G5" s="136" t="s">
        <v>245</v>
      </c>
      <c r="H5" s="240" t="s">
        <v>1321</v>
      </c>
    </row>
    <row r="6" spans="2:8" x14ac:dyDescent="0.25">
      <c r="B6" s="147" t="s">
        <v>1676</v>
      </c>
      <c r="C6" s="147" t="s">
        <v>1677</v>
      </c>
      <c r="D6" s="131" t="s">
        <v>412</v>
      </c>
      <c r="E6" s="131" t="s">
        <v>469</v>
      </c>
      <c r="F6" s="131"/>
      <c r="G6" s="131"/>
      <c r="H6" s="131" t="s">
        <v>1441</v>
      </c>
    </row>
    <row r="7" spans="2:8" x14ac:dyDescent="0.25">
      <c r="B7" s="147" t="s">
        <v>117</v>
      </c>
      <c r="C7" s="147" t="s">
        <v>1678</v>
      </c>
      <c r="D7" s="131" t="s">
        <v>412</v>
      </c>
      <c r="E7" s="131" t="s">
        <v>469</v>
      </c>
      <c r="F7" s="131"/>
      <c r="G7" s="131"/>
      <c r="H7" s="131" t="s">
        <v>1441</v>
      </c>
    </row>
    <row r="8" spans="2:8" x14ac:dyDescent="0.25">
      <c r="B8" s="147" t="s">
        <v>1679</v>
      </c>
      <c r="C8" s="147" t="s">
        <v>1680</v>
      </c>
      <c r="D8" s="131" t="s">
        <v>412</v>
      </c>
      <c r="E8" s="131" t="s">
        <v>469</v>
      </c>
      <c r="F8" s="131"/>
      <c r="G8" s="131"/>
      <c r="H8" s="131" t="s">
        <v>1441</v>
      </c>
    </row>
    <row r="9" spans="2:8" x14ac:dyDescent="0.25">
      <c r="B9" s="147" t="s">
        <v>1681</v>
      </c>
      <c r="C9" s="147" t="s">
        <v>1682</v>
      </c>
      <c r="D9" s="131" t="s">
        <v>412</v>
      </c>
      <c r="E9" s="131" t="s">
        <v>469</v>
      </c>
      <c r="F9" s="131"/>
      <c r="G9" s="131"/>
      <c r="H9" s="131" t="s">
        <v>1441</v>
      </c>
    </row>
    <row r="10" spans="2:8" x14ac:dyDescent="0.25">
      <c r="B10" s="147" t="s">
        <v>1683</v>
      </c>
      <c r="C10" s="147" t="s">
        <v>1684</v>
      </c>
      <c r="D10" s="131" t="s">
        <v>412</v>
      </c>
      <c r="E10" s="131" t="s">
        <v>469</v>
      </c>
      <c r="F10" s="131"/>
      <c r="G10" s="131"/>
      <c r="H10" s="131" t="s">
        <v>1441</v>
      </c>
    </row>
    <row r="11" spans="2:8" x14ac:dyDescent="0.25">
      <c r="B11" s="147" t="s">
        <v>1685</v>
      </c>
      <c r="C11" s="147" t="s">
        <v>1686</v>
      </c>
      <c r="D11" s="131" t="s">
        <v>412</v>
      </c>
      <c r="E11" s="131" t="s">
        <v>469</v>
      </c>
      <c r="F11" s="131"/>
      <c r="G11" s="131"/>
      <c r="H11" s="131" t="s">
        <v>1441</v>
      </c>
    </row>
    <row r="12" spans="2:8" x14ac:dyDescent="0.25">
      <c r="B12" s="147" t="s">
        <v>1687</v>
      </c>
      <c r="C12" s="147" t="s">
        <v>1688</v>
      </c>
      <c r="D12" s="131" t="s">
        <v>412</v>
      </c>
      <c r="E12" s="131" t="s">
        <v>469</v>
      </c>
      <c r="F12" s="131"/>
      <c r="G12" s="131"/>
      <c r="H12" s="131" t="s">
        <v>1441</v>
      </c>
    </row>
    <row r="13" spans="2:8" x14ac:dyDescent="0.25">
      <c r="B13" s="147" t="s">
        <v>1691</v>
      </c>
      <c r="C13" s="147" t="s">
        <v>1692</v>
      </c>
      <c r="D13" s="131" t="s">
        <v>417</v>
      </c>
      <c r="E13" s="131" t="s">
        <v>478</v>
      </c>
      <c r="F13" s="131"/>
      <c r="G13" s="131"/>
      <c r="H13" s="131" t="s">
        <v>1442</v>
      </c>
    </row>
    <row r="14" spans="2:8" x14ac:dyDescent="0.25">
      <c r="B14" s="147" t="s">
        <v>1693</v>
      </c>
      <c r="C14" s="147" t="s">
        <v>1694</v>
      </c>
      <c r="D14" s="131" t="s">
        <v>417</v>
      </c>
      <c r="E14" s="131" t="s">
        <v>478</v>
      </c>
      <c r="F14" s="131"/>
      <c r="G14" s="131"/>
      <c r="H14" s="131" t="s">
        <v>1442</v>
      </c>
    </row>
    <row r="15" spans="2:8" x14ac:dyDescent="0.25">
      <c r="B15" s="147" t="s">
        <v>1695</v>
      </c>
      <c r="C15" s="147" t="s">
        <v>1696</v>
      </c>
      <c r="D15" s="131" t="s">
        <v>412</v>
      </c>
      <c r="E15" s="131" t="s">
        <v>469</v>
      </c>
      <c r="F15" s="131"/>
      <c r="G15" s="131"/>
      <c r="H15" s="131" t="s">
        <v>1441</v>
      </c>
    </row>
    <row r="16" spans="2:8" x14ac:dyDescent="0.25">
      <c r="B16" s="147" t="s">
        <v>1700</v>
      </c>
      <c r="C16" s="147" t="s">
        <v>1701</v>
      </c>
      <c r="D16" s="131" t="s">
        <v>412</v>
      </c>
      <c r="E16" s="131" t="s">
        <v>469</v>
      </c>
      <c r="F16" s="131"/>
      <c r="G16" s="131"/>
      <c r="H16" s="131" t="s">
        <v>1441</v>
      </c>
    </row>
    <row r="17" spans="2:8" x14ac:dyDescent="0.25">
      <c r="B17" s="147" t="s">
        <v>1702</v>
      </c>
      <c r="C17" s="147" t="s">
        <v>1703</v>
      </c>
      <c r="D17" s="131" t="s">
        <v>412</v>
      </c>
      <c r="E17" s="131" t="s">
        <v>469</v>
      </c>
      <c r="F17" s="131"/>
      <c r="G17" s="131"/>
      <c r="H17" s="131" t="s">
        <v>1441</v>
      </c>
    </row>
    <row r="18" spans="2:8" x14ac:dyDescent="0.25">
      <c r="B18" s="147" t="s">
        <v>1704</v>
      </c>
      <c r="C18" s="147" t="s">
        <v>1705</v>
      </c>
      <c r="D18" s="131" t="s">
        <v>412</v>
      </c>
      <c r="E18" s="131" t="s">
        <v>469</v>
      </c>
      <c r="F18" s="131"/>
      <c r="G18" s="131"/>
      <c r="H18" s="131" t="s">
        <v>1441</v>
      </c>
    </row>
    <row r="19" spans="2:8" x14ac:dyDescent="0.25">
      <c r="B19" s="147" t="s">
        <v>1706</v>
      </c>
      <c r="C19" s="147" t="s">
        <v>1707</v>
      </c>
      <c r="D19" s="131" t="s">
        <v>412</v>
      </c>
      <c r="E19" s="131" t="s">
        <v>469</v>
      </c>
      <c r="F19" s="131"/>
      <c r="G19" s="131"/>
      <c r="H19" s="131" t="s">
        <v>1441</v>
      </c>
    </row>
    <row r="20" spans="2:8" x14ac:dyDescent="0.25">
      <c r="B20" s="147" t="s">
        <v>119</v>
      </c>
      <c r="C20" s="147" t="s">
        <v>1440</v>
      </c>
      <c r="D20" s="131" t="s">
        <v>412</v>
      </c>
      <c r="E20" s="131" t="s">
        <v>469</v>
      </c>
      <c r="F20" s="131"/>
      <c r="G20" s="131"/>
      <c r="H20" s="131" t="s">
        <v>1441</v>
      </c>
    </row>
    <row r="21" spans="2:8" x14ac:dyDescent="0.25">
      <c r="B21" s="147" t="s">
        <v>1708</v>
      </c>
      <c r="C21" s="147" t="s">
        <v>1709</v>
      </c>
      <c r="D21" s="131" t="s">
        <v>412</v>
      </c>
      <c r="E21" s="131" t="s">
        <v>469</v>
      </c>
      <c r="F21" s="131"/>
      <c r="G21" s="131"/>
      <c r="H21" s="131" t="s">
        <v>1441</v>
      </c>
    </row>
    <row r="22" spans="2:8" x14ac:dyDescent="0.25">
      <c r="B22" s="147" t="s">
        <v>1710</v>
      </c>
      <c r="C22" s="147" t="s">
        <v>1711</v>
      </c>
      <c r="D22" s="131" t="s">
        <v>412</v>
      </c>
      <c r="E22" s="131" t="s">
        <v>469</v>
      </c>
      <c r="F22" s="131"/>
      <c r="G22" s="131"/>
      <c r="H22" s="131" t="s">
        <v>1441</v>
      </c>
    </row>
    <row r="23" spans="2:8" x14ac:dyDescent="0.25">
      <c r="B23" s="147" t="s">
        <v>1712</v>
      </c>
      <c r="C23" s="147" t="s">
        <v>1713</v>
      </c>
      <c r="D23" s="131" t="s">
        <v>412</v>
      </c>
      <c r="E23" s="131" t="s">
        <v>469</v>
      </c>
      <c r="F23" s="131"/>
      <c r="G23" s="131"/>
      <c r="H23" s="131" t="s">
        <v>1441</v>
      </c>
    </row>
  </sheetData>
  <pageMargins left="0.7" right="0.7" top="0.75" bottom="0.75" header="0.3" footer="0.3"/>
  <pageSetup scale="3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showGridLines="0" view="pageBreakPreview" zoomScaleNormal="100" zoomScaleSheetLayoutView="100" workbookViewId="0">
      <selection activeCell="B3" sqref="B3"/>
    </sheetView>
  </sheetViews>
  <sheetFormatPr baseColWidth="10" defaultColWidth="11.42578125" defaultRowHeight="15" x14ac:dyDescent="0.25"/>
  <cols>
    <col min="1" max="1" width="3.7109375" style="3" customWidth="1"/>
    <col min="2" max="2" width="21.42578125" style="3" customWidth="1"/>
    <col min="3" max="3" width="15.140625" style="3" bestFit="1" customWidth="1"/>
    <col min="4" max="4" width="23.42578125" style="3" customWidth="1"/>
    <col min="5" max="5" width="10.85546875" style="3" bestFit="1" customWidth="1"/>
    <col min="6" max="7" width="11.28515625" style="3" bestFit="1" customWidth="1"/>
    <col min="8" max="8" width="51.28515625" style="3" bestFit="1" customWidth="1"/>
    <col min="9" max="9" width="3.7109375" style="3" customWidth="1"/>
    <col min="10" max="16384" width="11.42578125" style="3"/>
  </cols>
  <sheetData>
    <row r="2" spans="2:8" x14ac:dyDescent="0.25">
      <c r="B2" s="143" t="s">
        <v>1588</v>
      </c>
    </row>
    <row r="4" spans="2:8" ht="30.75" customHeight="1" x14ac:dyDescent="0.25">
      <c r="B4" s="134" t="s">
        <v>225</v>
      </c>
      <c r="C4" s="134" t="s">
        <v>226</v>
      </c>
      <c r="D4" s="135" t="s">
        <v>227</v>
      </c>
      <c r="E4" s="134" t="s">
        <v>246</v>
      </c>
      <c r="F4" s="134" t="s">
        <v>247</v>
      </c>
      <c r="G4" s="134" t="s">
        <v>248</v>
      </c>
      <c r="H4" s="271" t="s">
        <v>116</v>
      </c>
    </row>
    <row r="5" spans="2:8" x14ac:dyDescent="0.25">
      <c r="B5" s="241"/>
      <c r="C5" s="242">
        <v>1100</v>
      </c>
      <c r="D5" s="241"/>
      <c r="E5" s="243" t="s">
        <v>419</v>
      </c>
      <c r="F5" s="243" t="s">
        <v>470</v>
      </c>
      <c r="G5" s="243" t="s">
        <v>252</v>
      </c>
      <c r="H5" s="243" t="s">
        <v>1443</v>
      </c>
    </row>
    <row r="6" spans="2:8" x14ac:dyDescent="0.25">
      <c r="B6" s="241"/>
      <c r="C6" s="242">
        <v>1200</v>
      </c>
      <c r="D6" s="241"/>
      <c r="E6" s="243" t="s">
        <v>419</v>
      </c>
      <c r="F6" s="243" t="s">
        <v>470</v>
      </c>
      <c r="G6" s="243" t="s">
        <v>252</v>
      </c>
      <c r="H6" s="243" t="s">
        <v>1443</v>
      </c>
    </row>
    <row r="7" spans="2:8" x14ac:dyDescent="0.25">
      <c r="B7" s="241"/>
      <c r="C7" s="242">
        <v>1300</v>
      </c>
      <c r="D7" s="241"/>
      <c r="E7" s="243" t="s">
        <v>419</v>
      </c>
      <c r="F7" s="243" t="s">
        <v>470</v>
      </c>
      <c r="G7" s="243" t="s">
        <v>252</v>
      </c>
      <c r="H7" s="243" t="s">
        <v>1443</v>
      </c>
    </row>
    <row r="8" spans="2:8" x14ac:dyDescent="0.25">
      <c r="B8" s="241"/>
      <c r="C8" s="242">
        <v>1400</v>
      </c>
      <c r="D8" s="241"/>
      <c r="E8" s="243" t="s">
        <v>419</v>
      </c>
      <c r="F8" s="243" t="s">
        <v>471</v>
      </c>
      <c r="G8" s="243" t="s">
        <v>252</v>
      </c>
      <c r="H8" s="243" t="s">
        <v>1444</v>
      </c>
    </row>
    <row r="9" spans="2:8" x14ac:dyDescent="0.25">
      <c r="B9" s="241"/>
      <c r="C9" s="242">
        <v>1500</v>
      </c>
      <c r="D9" s="241"/>
      <c r="E9" s="243" t="s">
        <v>419</v>
      </c>
      <c r="F9" s="243" t="s">
        <v>472</v>
      </c>
      <c r="G9" s="243" t="s">
        <v>252</v>
      </c>
      <c r="H9" s="243" t="s">
        <v>1445</v>
      </c>
    </row>
    <row r="10" spans="2:8" x14ac:dyDescent="0.25">
      <c r="B10" s="241"/>
      <c r="C10" s="242">
        <v>1600</v>
      </c>
      <c r="D10" s="241"/>
      <c r="E10" s="243" t="s">
        <v>419</v>
      </c>
      <c r="F10" s="243" t="s">
        <v>472</v>
      </c>
      <c r="G10" s="243" t="s">
        <v>252</v>
      </c>
      <c r="H10" s="243" t="s">
        <v>1445</v>
      </c>
    </row>
    <row r="11" spans="2:8" x14ac:dyDescent="0.25">
      <c r="B11" s="241"/>
      <c r="C11" s="242">
        <v>1700</v>
      </c>
      <c r="D11" s="241"/>
      <c r="E11" s="243" t="s">
        <v>419</v>
      </c>
      <c r="F11" s="243" t="s">
        <v>472</v>
      </c>
      <c r="G11" s="243" t="s">
        <v>252</v>
      </c>
      <c r="H11" s="243" t="s">
        <v>1445</v>
      </c>
    </row>
    <row r="12" spans="2:8" x14ac:dyDescent="0.25">
      <c r="B12" s="241"/>
      <c r="C12" s="242">
        <v>3300</v>
      </c>
      <c r="D12" s="241"/>
      <c r="E12" s="243" t="s">
        <v>420</v>
      </c>
      <c r="F12" s="241"/>
      <c r="G12" s="243" t="s">
        <v>252</v>
      </c>
      <c r="H12" s="243" t="s">
        <v>1446</v>
      </c>
    </row>
    <row r="13" spans="2:8" x14ac:dyDescent="0.25">
      <c r="B13" s="241"/>
      <c r="C13" s="241"/>
      <c r="D13" s="242">
        <v>2530</v>
      </c>
      <c r="E13" s="243" t="s">
        <v>421</v>
      </c>
      <c r="F13" s="243" t="s">
        <v>474</v>
      </c>
      <c r="G13" s="243" t="s">
        <v>475</v>
      </c>
      <c r="H13" s="243" t="s">
        <v>1447</v>
      </c>
    </row>
    <row r="14" spans="2:8" x14ac:dyDescent="0.25">
      <c r="B14" s="241"/>
      <c r="C14" s="241"/>
      <c r="D14" s="242">
        <v>2540</v>
      </c>
      <c r="E14" s="243" t="s">
        <v>421</v>
      </c>
      <c r="F14" s="243" t="s">
        <v>474</v>
      </c>
      <c r="G14" s="243" t="s">
        <v>475</v>
      </c>
      <c r="H14" s="243" t="s">
        <v>1447</v>
      </c>
    </row>
    <row r="15" spans="2:8" x14ac:dyDescent="0.25">
      <c r="B15" s="241"/>
      <c r="C15" s="241"/>
      <c r="D15" s="242">
        <v>2550</v>
      </c>
      <c r="E15" s="243" t="s">
        <v>421</v>
      </c>
      <c r="F15" s="243" t="s">
        <v>474</v>
      </c>
      <c r="G15" s="243" t="s">
        <v>475</v>
      </c>
      <c r="H15" s="243" t="s">
        <v>1447</v>
      </c>
    </row>
    <row r="16" spans="2:8" x14ac:dyDescent="0.25">
      <c r="B16" s="241"/>
      <c r="C16" s="242">
        <v>5300</v>
      </c>
      <c r="D16" s="241"/>
      <c r="E16" s="243" t="s">
        <v>421</v>
      </c>
      <c r="F16" s="243" t="s">
        <v>474</v>
      </c>
      <c r="G16" s="243" t="s">
        <v>479</v>
      </c>
      <c r="H16" s="243" t="s">
        <v>1448</v>
      </c>
    </row>
    <row r="17" spans="2:8" ht="30" x14ac:dyDescent="0.25">
      <c r="B17" s="244" t="s">
        <v>1560</v>
      </c>
      <c r="C17" s="241"/>
      <c r="D17" s="241"/>
      <c r="E17" s="243" t="s">
        <v>421</v>
      </c>
      <c r="F17" s="243" t="s">
        <v>477</v>
      </c>
      <c r="G17" s="243" t="s">
        <v>252</v>
      </c>
      <c r="H17" s="243" t="s">
        <v>1449</v>
      </c>
    </row>
    <row r="18" spans="2:8" ht="27.75" customHeight="1" x14ac:dyDescent="0.25">
      <c r="B18" s="245">
        <v>4000</v>
      </c>
      <c r="C18" s="246"/>
      <c r="D18" s="246"/>
      <c r="E18" s="243" t="s">
        <v>421</v>
      </c>
      <c r="F18" s="243" t="s">
        <v>477</v>
      </c>
      <c r="G18" s="243" t="s">
        <v>252</v>
      </c>
      <c r="H18" s="243" t="s">
        <v>1449</v>
      </c>
    </row>
    <row r="19" spans="2:8" x14ac:dyDescent="0.25">
      <c r="B19" s="243">
        <v>7000</v>
      </c>
      <c r="C19" s="241"/>
      <c r="D19" s="241"/>
      <c r="E19" s="243" t="s">
        <v>421</v>
      </c>
      <c r="F19" s="243" t="s">
        <v>477</v>
      </c>
      <c r="G19" s="243" t="s">
        <v>252</v>
      </c>
      <c r="H19" s="243" t="s">
        <v>1449</v>
      </c>
    </row>
    <row r="20" spans="2:8" ht="30" x14ac:dyDescent="0.25">
      <c r="B20" s="245" t="s">
        <v>1589</v>
      </c>
      <c r="C20" s="241"/>
      <c r="D20" s="241"/>
      <c r="E20" s="243" t="s">
        <v>421</v>
      </c>
      <c r="F20" s="243" t="s">
        <v>473</v>
      </c>
      <c r="G20" s="243" t="s">
        <v>252</v>
      </c>
      <c r="H20" s="243" t="s">
        <v>1450</v>
      </c>
    </row>
    <row r="21" spans="2:8" x14ac:dyDescent="0.25">
      <c r="B21" s="241"/>
      <c r="C21" s="241"/>
      <c r="D21" s="242">
        <v>39201</v>
      </c>
      <c r="E21" s="243" t="s">
        <v>423</v>
      </c>
      <c r="F21" s="243" t="s">
        <v>476</v>
      </c>
      <c r="G21" s="243" t="s">
        <v>252</v>
      </c>
      <c r="H21" s="243" t="s">
        <v>1451</v>
      </c>
    </row>
    <row r="22" spans="2:8" x14ac:dyDescent="0.25">
      <c r="B22" s="241"/>
      <c r="C22" s="241"/>
      <c r="D22" s="242">
        <v>39202</v>
      </c>
      <c r="E22" s="243" t="s">
        <v>423</v>
      </c>
      <c r="F22" s="243" t="s">
        <v>476</v>
      </c>
      <c r="G22" s="243" t="s">
        <v>252</v>
      </c>
      <c r="H22" s="243" t="s">
        <v>1451</v>
      </c>
    </row>
    <row r="23" spans="2:8" x14ac:dyDescent="0.25">
      <c r="B23" s="241"/>
      <c r="C23" s="241"/>
      <c r="D23" s="242">
        <v>3930</v>
      </c>
      <c r="E23" s="243" t="s">
        <v>423</v>
      </c>
      <c r="F23" s="243" t="s">
        <v>476</v>
      </c>
      <c r="G23" s="243" t="s">
        <v>252</v>
      </c>
      <c r="H23" s="243" t="s">
        <v>1451</v>
      </c>
    </row>
    <row r="24" spans="2:8" x14ac:dyDescent="0.25">
      <c r="B24" s="241"/>
      <c r="C24" s="241"/>
      <c r="D24" s="242">
        <v>3980</v>
      </c>
      <c r="E24" s="243" t="s">
        <v>423</v>
      </c>
      <c r="F24" s="243" t="s">
        <v>476</v>
      </c>
      <c r="G24" s="243" t="s">
        <v>252</v>
      </c>
      <c r="H24" s="243" t="s">
        <v>1451</v>
      </c>
    </row>
    <row r="25" spans="2:8" x14ac:dyDescent="0.25">
      <c r="B25" s="243" t="s">
        <v>1452</v>
      </c>
      <c r="C25" s="241"/>
      <c r="D25" s="241"/>
      <c r="E25" s="243" t="s">
        <v>423</v>
      </c>
      <c r="F25" s="243" t="s">
        <v>1453</v>
      </c>
      <c r="G25" s="243" t="s">
        <v>252</v>
      </c>
      <c r="H25" s="243" t="s">
        <v>1454</v>
      </c>
    </row>
    <row r="26" spans="2:8" x14ac:dyDescent="0.25">
      <c r="B26" s="242">
        <v>6000</v>
      </c>
      <c r="C26" s="241"/>
      <c r="D26" s="241"/>
      <c r="E26" s="243" t="s">
        <v>423</v>
      </c>
      <c r="F26" s="243" t="s">
        <v>1453</v>
      </c>
      <c r="G26" s="243" t="s">
        <v>252</v>
      </c>
      <c r="H26" s="245" t="s">
        <v>1454</v>
      </c>
    </row>
    <row r="27" spans="2:8" x14ac:dyDescent="0.25">
      <c r="B27" s="242">
        <v>9000</v>
      </c>
      <c r="C27" s="241"/>
      <c r="D27" s="241"/>
      <c r="E27" s="243" t="s">
        <v>423</v>
      </c>
      <c r="F27" s="243" t="s">
        <v>1453</v>
      </c>
      <c r="G27" s="243" t="s">
        <v>252</v>
      </c>
      <c r="H27" s="245" t="s">
        <v>1454</v>
      </c>
    </row>
  </sheetData>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tabSelected="1" view="pageBreakPreview" zoomScale="80" zoomScaleNormal="100" zoomScaleSheetLayoutView="80" workbookViewId="0"/>
  </sheetViews>
  <sheetFormatPr baseColWidth="10" defaultRowHeight="15" x14ac:dyDescent="0.25"/>
  <cols>
    <col min="1" max="1" width="3.85546875" customWidth="1"/>
    <col min="4" max="4" width="106" customWidth="1"/>
    <col min="10" max="10" width="3.85546875" customWidth="1"/>
  </cols>
  <sheetData>
    <row r="1" spans="1:10" s="1" customFormat="1" ht="15.75" customHeight="1" x14ac:dyDescent="0.3">
      <c r="D1" s="10"/>
      <c r="E1" s="9"/>
    </row>
    <row r="2" spans="1:10" s="1" customFormat="1" ht="15.75" customHeight="1" x14ac:dyDescent="0.35">
      <c r="D2" s="278" t="s">
        <v>0</v>
      </c>
      <c r="E2" s="9"/>
    </row>
    <row r="3" spans="1:10" s="1" customFormat="1" ht="15.75" customHeight="1" x14ac:dyDescent="0.35">
      <c r="D3" s="278" t="s">
        <v>1</v>
      </c>
      <c r="E3" s="9"/>
    </row>
    <row r="4" spans="1:10" s="1" customFormat="1" ht="15.75" customHeight="1" x14ac:dyDescent="0.35">
      <c r="D4" s="278" t="s">
        <v>266</v>
      </c>
      <c r="E4" s="9"/>
    </row>
    <row r="5" spans="1:10" ht="18" x14ac:dyDescent="0.35">
      <c r="A5" s="6"/>
      <c r="B5" s="6"/>
      <c r="C5" s="6"/>
      <c r="D5" s="10" t="s">
        <v>1728</v>
      </c>
      <c r="E5" s="6"/>
      <c r="F5" s="6"/>
      <c r="G5" s="6"/>
      <c r="H5" s="6"/>
      <c r="I5" s="6"/>
      <c r="J5" s="6"/>
    </row>
    <row r="6" spans="1:10" ht="18" x14ac:dyDescent="0.35">
      <c r="A6" s="6"/>
      <c r="B6" s="6"/>
      <c r="C6" s="6"/>
      <c r="D6" s="6"/>
      <c r="E6" s="6"/>
      <c r="F6" s="6"/>
      <c r="G6" s="6"/>
      <c r="H6" s="6"/>
      <c r="I6" s="6"/>
      <c r="J6" s="6"/>
    </row>
    <row r="7" spans="1:10" ht="18" x14ac:dyDescent="0.35">
      <c r="A7" s="6"/>
      <c r="B7" s="279" t="s">
        <v>2</v>
      </c>
      <c r="C7" s="6"/>
      <c r="D7" s="6"/>
      <c r="E7" s="6"/>
      <c r="F7" s="6"/>
      <c r="G7" s="6"/>
      <c r="H7" s="6"/>
      <c r="I7" s="6"/>
      <c r="J7" s="6"/>
    </row>
    <row r="8" spans="1:10" ht="18" x14ac:dyDescent="0.35">
      <c r="A8" s="6"/>
      <c r="B8" s="6"/>
      <c r="C8" s="6"/>
      <c r="D8" s="6"/>
      <c r="E8" s="6"/>
      <c r="F8" s="6"/>
      <c r="G8" s="6"/>
      <c r="H8" s="6"/>
      <c r="I8" s="6"/>
      <c r="J8" s="6"/>
    </row>
    <row r="9" spans="1:10" ht="147.75" customHeight="1" x14ac:dyDescent="0.35">
      <c r="A9" s="6"/>
      <c r="B9" s="328" t="s">
        <v>1729</v>
      </c>
      <c r="C9" s="328"/>
      <c r="D9" s="328"/>
      <c r="E9" s="328"/>
      <c r="F9" s="328"/>
      <c r="G9" s="328"/>
      <c r="H9" s="328"/>
      <c r="I9" s="328"/>
      <c r="J9" s="6"/>
    </row>
    <row r="10" spans="1:10" ht="18" x14ac:dyDescent="0.35">
      <c r="A10" s="6"/>
      <c r="B10" s="280"/>
      <c r="C10" s="280"/>
      <c r="D10" s="280"/>
      <c r="E10" s="280"/>
      <c r="F10" s="280"/>
      <c r="G10" s="280"/>
      <c r="H10" s="280"/>
      <c r="I10" s="280"/>
      <c r="J10" s="6"/>
    </row>
    <row r="11" spans="1:10" ht="64.5" customHeight="1" x14ac:dyDescent="0.35">
      <c r="A11" s="6"/>
      <c r="B11" s="330" t="s">
        <v>1730</v>
      </c>
      <c r="C11" s="330"/>
      <c r="D11" s="330"/>
      <c r="E11" s="330"/>
      <c r="F11" s="330"/>
      <c r="G11" s="330"/>
      <c r="H11" s="330"/>
      <c r="I11" s="330"/>
      <c r="J11" s="6"/>
    </row>
    <row r="12" spans="1:10" ht="18" x14ac:dyDescent="0.35">
      <c r="A12" s="6"/>
      <c r="B12" s="280"/>
      <c r="C12" s="280"/>
      <c r="D12" s="280"/>
      <c r="E12" s="280"/>
      <c r="F12" s="280"/>
      <c r="G12" s="280"/>
      <c r="H12" s="280"/>
      <c r="I12" s="280"/>
      <c r="J12" s="6"/>
    </row>
    <row r="13" spans="1:10" ht="48" customHeight="1" x14ac:dyDescent="0.35">
      <c r="A13" s="6"/>
      <c r="B13" s="328" t="s">
        <v>1744</v>
      </c>
      <c r="C13" s="328"/>
      <c r="D13" s="328"/>
      <c r="E13" s="328"/>
      <c r="F13" s="328"/>
      <c r="G13" s="328"/>
      <c r="H13" s="328"/>
      <c r="I13" s="328"/>
      <c r="J13" s="6"/>
    </row>
    <row r="14" spans="1:10" ht="15" customHeight="1" x14ac:dyDescent="0.35">
      <c r="A14" s="6"/>
      <c r="B14" s="331" t="s">
        <v>3</v>
      </c>
      <c r="C14" s="332"/>
      <c r="D14" s="332"/>
      <c r="E14" s="332"/>
      <c r="F14" s="332"/>
      <c r="G14" s="332"/>
      <c r="H14" s="332"/>
      <c r="I14" s="332"/>
      <c r="J14" s="6"/>
    </row>
    <row r="15" spans="1:10" ht="15" customHeight="1" x14ac:dyDescent="0.35">
      <c r="A15" s="6"/>
      <c r="B15" s="280"/>
      <c r="C15" s="280"/>
      <c r="D15" s="280"/>
      <c r="E15" s="280"/>
      <c r="F15" s="280"/>
      <c r="G15" s="280"/>
      <c r="H15" s="280"/>
      <c r="I15" s="280"/>
      <c r="J15" s="6"/>
    </row>
    <row r="16" spans="1:10" ht="37.5" customHeight="1" x14ac:dyDescent="0.35">
      <c r="A16" s="6"/>
      <c r="B16" s="330" t="s">
        <v>1731</v>
      </c>
      <c r="C16" s="330"/>
      <c r="D16" s="330"/>
      <c r="E16" s="330"/>
      <c r="F16" s="330"/>
      <c r="G16" s="330"/>
      <c r="H16" s="330"/>
      <c r="I16" s="330"/>
      <c r="J16" s="6"/>
    </row>
    <row r="17" spans="1:10" ht="15" customHeight="1" x14ac:dyDescent="0.35">
      <c r="A17" s="6"/>
      <c r="B17" s="280"/>
      <c r="C17" s="280"/>
      <c r="D17" s="280"/>
      <c r="E17" s="280"/>
      <c r="F17" s="280"/>
      <c r="G17" s="280"/>
      <c r="H17" s="280"/>
      <c r="I17" s="280"/>
      <c r="J17" s="6"/>
    </row>
    <row r="18" spans="1:10" ht="15" customHeight="1" x14ac:dyDescent="0.35">
      <c r="A18" s="6"/>
      <c r="B18" s="330" t="s">
        <v>10</v>
      </c>
      <c r="C18" s="330"/>
      <c r="D18" s="330"/>
      <c r="E18" s="330"/>
      <c r="F18" s="330"/>
      <c r="G18" s="330"/>
      <c r="H18" s="330"/>
      <c r="I18" s="330"/>
      <c r="J18" s="6"/>
    </row>
    <row r="19" spans="1:10" ht="18" x14ac:dyDescent="0.35">
      <c r="A19" s="6"/>
      <c r="B19" s="283" t="s">
        <v>5</v>
      </c>
      <c r="C19" s="284"/>
      <c r="D19" s="284"/>
      <c r="E19" s="284"/>
      <c r="F19" s="284"/>
      <c r="G19" s="284"/>
      <c r="H19" s="284"/>
      <c r="I19" s="284"/>
      <c r="J19" s="6"/>
    </row>
    <row r="20" spans="1:10" ht="18" x14ac:dyDescent="0.35">
      <c r="A20" s="6"/>
      <c r="B20" s="284"/>
      <c r="C20" s="285" t="s">
        <v>4</v>
      </c>
      <c r="D20" s="284" t="s">
        <v>1732</v>
      </c>
      <c r="E20" s="284"/>
      <c r="F20" s="284"/>
      <c r="G20" s="284"/>
      <c r="H20" s="284"/>
      <c r="I20" s="284"/>
      <c r="J20" s="6"/>
    </row>
    <row r="21" spans="1:10" ht="18" x14ac:dyDescent="0.35">
      <c r="A21" s="6"/>
      <c r="B21" s="284"/>
      <c r="C21" s="285" t="s">
        <v>6</v>
      </c>
      <c r="D21" s="284" t="s">
        <v>7</v>
      </c>
      <c r="E21" s="284"/>
      <c r="F21" s="284"/>
      <c r="G21" s="284"/>
      <c r="H21" s="284"/>
      <c r="I21" s="284"/>
      <c r="J21" s="6"/>
    </row>
    <row r="22" spans="1:10" ht="18" x14ac:dyDescent="0.35">
      <c r="A22" s="6"/>
      <c r="B22" s="284"/>
      <c r="C22" s="285">
        <v>-2023</v>
      </c>
      <c r="D22" s="284" t="s">
        <v>9</v>
      </c>
      <c r="E22" s="284"/>
      <c r="F22" s="284"/>
      <c r="G22" s="284"/>
      <c r="H22" s="284"/>
      <c r="I22" s="284"/>
      <c r="J22" s="6"/>
    </row>
    <row r="23" spans="1:10" ht="18" x14ac:dyDescent="0.35">
      <c r="A23" s="6"/>
      <c r="B23" s="283" t="s">
        <v>8</v>
      </c>
      <c r="C23" s="285"/>
      <c r="D23" s="284"/>
      <c r="E23" s="284"/>
      <c r="F23" s="284"/>
      <c r="G23" s="284"/>
      <c r="H23" s="284"/>
      <c r="I23" s="284"/>
      <c r="J23" s="6"/>
    </row>
    <row r="24" spans="1:10" ht="18" x14ac:dyDescent="0.35">
      <c r="A24" s="6"/>
      <c r="B24" s="284"/>
      <c r="C24" s="284"/>
      <c r="D24" s="286" t="s">
        <v>1721</v>
      </c>
      <c r="E24" s="284"/>
      <c r="F24" s="284"/>
      <c r="G24" s="284"/>
      <c r="H24" s="284"/>
      <c r="I24" s="284"/>
      <c r="J24" s="6"/>
    </row>
    <row r="25" spans="1:10" ht="18" x14ac:dyDescent="0.35">
      <c r="A25" s="6"/>
      <c r="B25" s="280"/>
      <c r="C25" s="280"/>
      <c r="D25" s="280"/>
      <c r="E25" s="280"/>
      <c r="F25" s="280"/>
      <c r="G25" s="280"/>
      <c r="H25" s="280"/>
      <c r="I25" s="280"/>
      <c r="J25" s="6"/>
    </row>
    <row r="26" spans="1:10" ht="18" x14ac:dyDescent="0.35">
      <c r="A26" s="6"/>
      <c r="B26" s="284" t="s">
        <v>1733</v>
      </c>
      <c r="C26" s="287"/>
      <c r="D26" s="284"/>
      <c r="E26" s="284"/>
      <c r="F26" s="284"/>
      <c r="G26" s="284"/>
      <c r="H26" s="284"/>
      <c r="I26" s="284"/>
      <c r="J26" s="6"/>
    </row>
    <row r="27" spans="1:10" ht="18" x14ac:dyDescent="0.35">
      <c r="A27" s="6"/>
      <c r="B27" s="288" t="s">
        <v>258</v>
      </c>
      <c r="C27" s="287"/>
      <c r="D27" s="284"/>
      <c r="E27" s="284"/>
      <c r="F27" s="284"/>
      <c r="G27" s="284"/>
      <c r="H27" s="284"/>
      <c r="I27" s="284"/>
      <c r="J27" s="6"/>
    </row>
    <row r="28" spans="1:10" ht="18" x14ac:dyDescent="0.35">
      <c r="A28" s="6"/>
      <c r="B28" s="281"/>
      <c r="C28" s="282"/>
      <c r="D28" s="280"/>
      <c r="E28" s="280"/>
      <c r="F28" s="280"/>
      <c r="G28" s="280"/>
      <c r="H28" s="280"/>
      <c r="I28" s="280"/>
      <c r="J28" s="6"/>
    </row>
    <row r="29" spans="1:10" ht="18" x14ac:dyDescent="0.35">
      <c r="A29" s="6"/>
      <c r="B29" s="284" t="s">
        <v>1734</v>
      </c>
      <c r="C29" s="287"/>
      <c r="D29" s="284"/>
      <c r="E29" s="284"/>
      <c r="F29" s="284"/>
      <c r="G29" s="284"/>
      <c r="H29" s="284"/>
      <c r="I29" s="284"/>
      <c r="J29" s="6"/>
    </row>
    <row r="30" spans="1:10" ht="63" customHeight="1" x14ac:dyDescent="0.35">
      <c r="A30" s="6"/>
      <c r="B30" s="327" t="s">
        <v>259</v>
      </c>
      <c r="C30" s="327"/>
      <c r="D30" s="327"/>
      <c r="E30" s="327"/>
      <c r="F30" s="327"/>
      <c r="G30" s="327"/>
      <c r="H30" s="327"/>
      <c r="I30" s="327"/>
      <c r="J30" s="6"/>
    </row>
    <row r="31" spans="1:10" ht="18" x14ac:dyDescent="0.35">
      <c r="A31" s="6"/>
      <c r="B31" s="280"/>
      <c r="C31" s="280"/>
      <c r="D31" s="280"/>
      <c r="E31" s="280"/>
      <c r="F31" s="280"/>
      <c r="G31" s="280"/>
      <c r="H31" s="280"/>
      <c r="I31" s="280"/>
      <c r="J31" s="6"/>
    </row>
    <row r="32" spans="1:10" ht="31.5" customHeight="1" x14ac:dyDescent="0.35">
      <c r="A32" s="6"/>
      <c r="B32" s="328" t="s">
        <v>1735</v>
      </c>
      <c r="C32" s="328"/>
      <c r="D32" s="328"/>
      <c r="E32" s="328"/>
      <c r="F32" s="328"/>
      <c r="G32" s="328"/>
      <c r="H32" s="328"/>
      <c r="I32" s="328"/>
      <c r="J32" s="6"/>
    </row>
    <row r="33" spans="1:10" ht="18" x14ac:dyDescent="0.35">
      <c r="A33" s="6"/>
      <c r="B33" s="284"/>
      <c r="C33" s="289" t="s">
        <v>260</v>
      </c>
      <c r="D33" s="284"/>
      <c r="E33" s="284"/>
      <c r="F33" s="284"/>
      <c r="G33" s="284"/>
      <c r="H33" s="284"/>
      <c r="I33" s="284"/>
      <c r="J33" s="6"/>
    </row>
    <row r="34" spans="1:10" ht="18" x14ac:dyDescent="0.35">
      <c r="A34" s="6"/>
      <c r="B34" s="284"/>
      <c r="C34" s="289" t="s">
        <v>261</v>
      </c>
      <c r="D34" s="284"/>
      <c r="E34" s="284"/>
      <c r="F34" s="284"/>
      <c r="G34" s="284"/>
      <c r="H34" s="284"/>
      <c r="I34" s="284"/>
      <c r="J34" s="6"/>
    </row>
    <row r="35" spans="1:10" ht="18" x14ac:dyDescent="0.35">
      <c r="A35" s="6"/>
      <c r="B35" s="288" t="s">
        <v>268</v>
      </c>
      <c r="C35" s="287"/>
      <c r="D35" s="284"/>
      <c r="E35" s="284"/>
      <c r="F35" s="284"/>
      <c r="G35" s="284"/>
      <c r="H35" s="284"/>
      <c r="I35" s="284"/>
      <c r="J35" s="6"/>
    </row>
    <row r="36" spans="1:10" ht="18" x14ac:dyDescent="0.35">
      <c r="A36" s="6"/>
      <c r="B36" s="281"/>
      <c r="C36" s="282"/>
      <c r="D36" s="280"/>
      <c r="E36" s="280"/>
      <c r="F36" s="280"/>
      <c r="G36" s="280"/>
      <c r="H36" s="280"/>
      <c r="I36" s="280"/>
      <c r="J36" s="6"/>
    </row>
    <row r="37" spans="1:10" ht="18" x14ac:dyDescent="0.35">
      <c r="A37" s="6"/>
      <c r="B37" s="284" t="s">
        <v>1736</v>
      </c>
      <c r="C37" s="287"/>
      <c r="D37" s="284"/>
      <c r="E37" s="284"/>
      <c r="F37" s="284"/>
      <c r="G37" s="284"/>
      <c r="H37" s="284"/>
      <c r="I37" s="284"/>
      <c r="J37" s="6"/>
    </row>
    <row r="38" spans="1:10" ht="36.75" customHeight="1" x14ac:dyDescent="0.35">
      <c r="A38" s="6"/>
      <c r="B38" s="329" t="s">
        <v>1745</v>
      </c>
      <c r="C38" s="329"/>
      <c r="D38" s="329"/>
      <c r="E38" s="329"/>
      <c r="F38" s="329"/>
      <c r="G38" s="329"/>
      <c r="H38" s="329"/>
      <c r="I38" s="329"/>
      <c r="J38" s="6"/>
    </row>
    <row r="39" spans="1:10" ht="18" x14ac:dyDescent="0.35">
      <c r="A39" s="6"/>
      <c r="B39" s="280"/>
      <c r="C39" s="280"/>
      <c r="D39" s="280"/>
      <c r="E39" s="280"/>
      <c r="F39" s="280"/>
      <c r="G39" s="280"/>
      <c r="H39" s="280"/>
      <c r="I39" s="280"/>
      <c r="J39" s="6"/>
    </row>
    <row r="40" spans="1:10" ht="18" x14ac:dyDescent="0.35">
      <c r="A40" s="6"/>
      <c r="B40" s="284" t="s">
        <v>1737</v>
      </c>
      <c r="C40" s="284"/>
      <c r="D40" s="284"/>
      <c r="E40" s="284"/>
      <c r="F40" s="284"/>
      <c r="G40" s="284"/>
      <c r="H40" s="284"/>
      <c r="I40" s="284"/>
      <c r="J40" s="6"/>
    </row>
    <row r="41" spans="1:10" ht="18" x14ac:dyDescent="0.35">
      <c r="A41" s="6"/>
      <c r="B41" s="280"/>
      <c r="C41" s="280"/>
      <c r="D41" s="280"/>
      <c r="E41" s="280"/>
      <c r="F41" s="280"/>
      <c r="G41" s="280"/>
      <c r="H41" s="280"/>
      <c r="I41" s="280"/>
      <c r="J41" s="6"/>
    </row>
    <row r="42" spans="1:10" ht="18" x14ac:dyDescent="0.35">
      <c r="A42" s="6"/>
      <c r="B42" s="284" t="s">
        <v>1738</v>
      </c>
      <c r="C42" s="284"/>
      <c r="D42" s="284"/>
      <c r="E42" s="284"/>
      <c r="F42" s="284"/>
      <c r="G42" s="284"/>
      <c r="H42" s="284"/>
      <c r="I42" s="284"/>
      <c r="J42" s="6"/>
    </row>
    <row r="43" spans="1:10" ht="18" x14ac:dyDescent="0.35">
      <c r="A43" s="6"/>
      <c r="B43" s="288" t="s">
        <v>269</v>
      </c>
      <c r="C43" s="284"/>
      <c r="D43" s="284"/>
      <c r="E43" s="284"/>
      <c r="F43" s="284"/>
      <c r="G43" s="284"/>
      <c r="H43" s="284"/>
      <c r="I43" s="284"/>
      <c r="J43" s="6"/>
    </row>
    <row r="44" spans="1:10" ht="18" x14ac:dyDescent="0.35">
      <c r="A44" s="6"/>
      <c r="B44" s="280"/>
      <c r="C44" s="280"/>
      <c r="D44" s="280"/>
      <c r="E44" s="280"/>
      <c r="F44" s="280"/>
      <c r="G44" s="280"/>
      <c r="H44" s="280"/>
      <c r="I44" s="280"/>
      <c r="J44" s="6"/>
    </row>
    <row r="45" spans="1:10" ht="18" x14ac:dyDescent="0.35">
      <c r="A45" s="6"/>
      <c r="B45" s="284" t="s">
        <v>1739</v>
      </c>
      <c r="C45" s="284"/>
      <c r="D45" s="284"/>
      <c r="E45" s="284"/>
      <c r="F45" s="284"/>
      <c r="G45" s="284"/>
      <c r="H45" s="284"/>
      <c r="I45" s="284"/>
      <c r="J45" s="6"/>
    </row>
    <row r="46" spans="1:10" ht="18" x14ac:dyDescent="0.35">
      <c r="A46" s="6"/>
      <c r="B46" s="288" t="s">
        <v>270</v>
      </c>
      <c r="C46" s="284"/>
      <c r="D46" s="284"/>
      <c r="E46" s="284"/>
      <c r="F46" s="284"/>
      <c r="G46" s="284"/>
      <c r="H46" s="284"/>
      <c r="I46" s="284"/>
      <c r="J46" s="6"/>
    </row>
    <row r="47" spans="1:10" ht="18" x14ac:dyDescent="0.35">
      <c r="A47" s="6"/>
      <c r="B47" s="280"/>
      <c r="C47" s="280"/>
      <c r="D47" s="280"/>
      <c r="E47" s="280"/>
      <c r="F47" s="280"/>
      <c r="G47" s="280"/>
      <c r="H47" s="280"/>
      <c r="I47" s="280"/>
      <c r="J47" s="6"/>
    </row>
    <row r="48" spans="1:10" ht="18" x14ac:dyDescent="0.35">
      <c r="A48" s="6"/>
      <c r="B48" s="284" t="s">
        <v>1740</v>
      </c>
      <c r="C48" s="284"/>
      <c r="D48" s="284"/>
      <c r="E48" s="284"/>
      <c r="F48" s="284"/>
      <c r="G48" s="284"/>
      <c r="H48" s="284"/>
      <c r="I48" s="284"/>
      <c r="J48" s="6"/>
    </row>
    <row r="49" spans="1:10" ht="18" x14ac:dyDescent="0.35">
      <c r="A49" s="6"/>
      <c r="B49" s="288" t="s">
        <v>271</v>
      </c>
      <c r="C49" s="284"/>
      <c r="D49" s="284"/>
      <c r="E49" s="284"/>
      <c r="F49" s="284"/>
      <c r="G49" s="284"/>
      <c r="H49" s="284"/>
      <c r="I49" s="284"/>
      <c r="J49" s="6"/>
    </row>
    <row r="50" spans="1:10" ht="18" x14ac:dyDescent="0.35">
      <c r="A50" s="6"/>
      <c r="B50" s="280"/>
      <c r="C50" s="280"/>
      <c r="D50" s="280"/>
      <c r="E50" s="280"/>
      <c r="F50" s="280"/>
      <c r="G50" s="280"/>
      <c r="H50" s="280"/>
      <c r="I50" s="280"/>
      <c r="J50" s="6"/>
    </row>
    <row r="51" spans="1:10" ht="18" x14ac:dyDescent="0.35">
      <c r="A51" s="6"/>
      <c r="B51" s="284" t="s">
        <v>1741</v>
      </c>
      <c r="C51" s="284"/>
      <c r="D51" s="284"/>
      <c r="E51" s="284"/>
      <c r="F51" s="284"/>
      <c r="G51" s="284"/>
      <c r="H51" s="284"/>
      <c r="I51" s="284"/>
      <c r="J51" s="6"/>
    </row>
    <row r="52" spans="1:10" ht="18" x14ac:dyDescent="0.35">
      <c r="A52" s="6"/>
      <c r="B52" s="288" t="s">
        <v>272</v>
      </c>
      <c r="C52" s="284"/>
      <c r="D52" s="284"/>
      <c r="E52" s="284"/>
      <c r="F52" s="284"/>
      <c r="G52" s="284"/>
      <c r="H52" s="284"/>
      <c r="I52" s="284"/>
      <c r="J52" s="6"/>
    </row>
    <row r="53" spans="1:10" ht="18" x14ac:dyDescent="0.35">
      <c r="A53" s="6"/>
      <c r="B53" s="280"/>
      <c r="C53" s="280"/>
      <c r="D53" s="280"/>
      <c r="E53" s="280"/>
      <c r="F53" s="280"/>
      <c r="G53" s="280"/>
      <c r="H53" s="280"/>
      <c r="I53" s="280"/>
      <c r="J53" s="6"/>
    </row>
    <row r="54" spans="1:10" ht="18" x14ac:dyDescent="0.35">
      <c r="A54" s="6"/>
      <c r="B54" s="284" t="s">
        <v>1726</v>
      </c>
      <c r="C54" s="287"/>
      <c r="D54" s="284"/>
      <c r="E54" s="284"/>
      <c r="F54" s="284"/>
      <c r="G54" s="284"/>
      <c r="H54" s="284"/>
      <c r="I54" s="284"/>
      <c r="J54" s="6"/>
    </row>
    <row r="55" spans="1:10" ht="18" x14ac:dyDescent="0.35">
      <c r="A55" s="6"/>
      <c r="B55" s="284"/>
      <c r="C55" s="285" t="s">
        <v>262</v>
      </c>
      <c r="D55" s="284" t="s">
        <v>1742</v>
      </c>
      <c r="E55" s="284"/>
      <c r="F55" s="284"/>
      <c r="G55" s="284"/>
      <c r="H55" s="284"/>
      <c r="I55" s="284"/>
      <c r="J55" s="6"/>
    </row>
    <row r="56" spans="1:10" ht="18" x14ac:dyDescent="0.35">
      <c r="A56" s="6"/>
      <c r="B56" s="284"/>
      <c r="C56" s="285" t="s">
        <v>1727</v>
      </c>
      <c r="D56" s="284" t="s">
        <v>263</v>
      </c>
      <c r="E56" s="284"/>
      <c r="F56" s="284"/>
      <c r="G56" s="284"/>
      <c r="H56" s="284"/>
      <c r="I56" s="284"/>
      <c r="J56" s="6"/>
    </row>
    <row r="57" spans="1:10" ht="18" x14ac:dyDescent="0.35">
      <c r="A57" s="6"/>
      <c r="B57" s="284"/>
      <c r="C57" s="285" t="s">
        <v>1720</v>
      </c>
      <c r="D57" s="284" t="s">
        <v>264</v>
      </c>
      <c r="E57" s="284"/>
      <c r="F57" s="284"/>
      <c r="G57" s="284"/>
      <c r="H57" s="284"/>
      <c r="I57" s="284"/>
      <c r="J57" s="6"/>
    </row>
    <row r="58" spans="1:10" ht="18" x14ac:dyDescent="0.35">
      <c r="A58" s="6"/>
      <c r="B58" s="284" t="s">
        <v>8</v>
      </c>
      <c r="C58" s="287"/>
      <c r="D58" s="284"/>
      <c r="E58" s="284"/>
      <c r="F58" s="284"/>
      <c r="G58" s="284"/>
      <c r="H58" s="284"/>
      <c r="I58" s="284"/>
      <c r="J58" s="6"/>
    </row>
    <row r="59" spans="1:10" ht="18" x14ac:dyDescent="0.35">
      <c r="A59" s="6"/>
      <c r="B59" s="284"/>
      <c r="C59" s="287"/>
      <c r="D59" s="289" t="s">
        <v>1719</v>
      </c>
      <c r="E59" s="284"/>
      <c r="F59" s="284"/>
      <c r="G59" s="284"/>
      <c r="H59" s="284"/>
      <c r="I59" s="284"/>
      <c r="J59" s="6"/>
    </row>
    <row r="60" spans="1:10" ht="18" x14ac:dyDescent="0.35">
      <c r="A60" s="6"/>
      <c r="B60" s="6"/>
      <c r="C60" s="6"/>
      <c r="D60" s="6"/>
      <c r="E60" s="6"/>
      <c r="F60" s="6"/>
      <c r="G60" s="6"/>
      <c r="H60" s="6"/>
      <c r="I60" s="6"/>
      <c r="J60" s="6"/>
    </row>
    <row r="61" spans="1:10" ht="18" x14ac:dyDescent="0.35">
      <c r="A61" s="6"/>
      <c r="B61" s="2" t="s">
        <v>265</v>
      </c>
      <c r="C61" s="1"/>
      <c r="D61" s="1"/>
      <c r="E61" s="1"/>
      <c r="F61" s="1"/>
      <c r="G61" s="6"/>
      <c r="H61" s="6"/>
      <c r="I61" s="6"/>
      <c r="J61" s="6"/>
    </row>
    <row r="62" spans="1:10" ht="18" x14ac:dyDescent="0.35">
      <c r="A62" s="6"/>
      <c r="B62" s="2"/>
      <c r="C62" s="1"/>
      <c r="D62" s="1"/>
      <c r="E62" s="1"/>
      <c r="F62" s="1"/>
      <c r="G62" s="6"/>
      <c r="H62" s="6"/>
      <c r="I62" s="6"/>
      <c r="J62" s="6"/>
    </row>
    <row r="63" spans="1:10" ht="63" customHeight="1" x14ac:dyDescent="0.35">
      <c r="A63" s="6"/>
      <c r="B63" s="328" t="s">
        <v>1743</v>
      </c>
      <c r="C63" s="328"/>
      <c r="D63" s="328"/>
      <c r="E63" s="328"/>
      <c r="F63" s="328"/>
      <c r="G63" s="328"/>
      <c r="H63" s="328"/>
      <c r="I63" s="328"/>
      <c r="J63" s="6"/>
    </row>
    <row r="64" spans="1:10" ht="18" x14ac:dyDescent="0.35">
      <c r="A64" s="6"/>
      <c r="B64" s="6"/>
      <c r="C64" s="6"/>
      <c r="D64" s="6"/>
      <c r="E64" s="6"/>
      <c r="F64" s="6"/>
      <c r="G64" s="6"/>
      <c r="H64" s="6"/>
      <c r="I64" s="6"/>
      <c r="J64" s="6"/>
    </row>
  </sheetData>
  <sheetProtection algorithmName="SHA-512" hashValue="SHnVDWhrqIk0SdNuosR7Qk5BGKgcwFSR2DbkYcOYz9pqWEe6WzeRWCTHWjSEiVYg4mpVdX8ylg6M9rr4fBofXg==" saltValue="iPYUUPP2rpM/GD431UDGrg==" spinCount="100000" sheet="1" objects="1" scenarios="1"/>
  <mergeCells count="10">
    <mergeCell ref="B30:I30"/>
    <mergeCell ref="B32:I32"/>
    <mergeCell ref="B38:I38"/>
    <mergeCell ref="B63:I63"/>
    <mergeCell ref="B9:I9"/>
    <mergeCell ref="B11:I11"/>
    <mergeCell ref="B13:I13"/>
    <mergeCell ref="B14:I14"/>
    <mergeCell ref="B18:I18"/>
    <mergeCell ref="B16:I16"/>
  </mergeCells>
  <hyperlinks>
    <hyperlink ref="B14" r:id="rId1"/>
  </hyperlinks>
  <pageMargins left="0.7" right="0.7" top="0.75" bottom="0.75" header="0.3" footer="0.3"/>
  <pageSetup scale="4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6"/>
  </sheetPr>
  <dimension ref="B1:P78"/>
  <sheetViews>
    <sheetView showGridLines="0" view="pageBreakPreview" zoomScale="80" zoomScaleNormal="80" zoomScaleSheetLayoutView="80" workbookViewId="0">
      <pane ySplit="14" topLeftCell="A15" activePane="bottomLeft" state="frozen"/>
      <selection pane="bottomLeft" activeCell="J57" sqref="J57"/>
    </sheetView>
  </sheetViews>
  <sheetFormatPr baseColWidth="10" defaultRowHeight="18" x14ac:dyDescent="0.35"/>
  <cols>
    <col min="1" max="1" width="4.140625" style="6" customWidth="1"/>
    <col min="2" max="3" width="11.42578125" style="6"/>
    <col min="4" max="4" width="18.5703125" style="6" customWidth="1"/>
    <col min="5" max="5" width="9.85546875" style="6" bestFit="1" customWidth="1"/>
    <col min="6" max="6" width="51.5703125" style="6" bestFit="1" customWidth="1"/>
    <col min="7" max="7" width="15.85546875" style="6" customWidth="1"/>
    <col min="8" max="8" width="16.140625" style="6" customWidth="1"/>
    <col min="9" max="9" width="14.140625" style="6" bestFit="1" customWidth="1"/>
    <col min="10" max="10" width="13.140625" style="6" customWidth="1"/>
    <col min="11" max="11" width="16" style="6" bestFit="1" customWidth="1"/>
    <col min="12" max="12" width="13.42578125" style="6" bestFit="1" customWidth="1"/>
    <col min="13" max="13" width="16" style="6" bestFit="1" customWidth="1"/>
    <col min="14" max="14" width="4.140625" style="6" customWidth="1"/>
    <col min="15" max="15" width="11.42578125" style="6"/>
    <col min="16" max="16" width="5.85546875" style="116" bestFit="1" customWidth="1"/>
    <col min="17" max="17" width="11.42578125" style="6" customWidth="1"/>
    <col min="18" max="16384" width="11.42578125" style="6"/>
  </cols>
  <sheetData>
    <row r="1" spans="2:16" s="79" customFormat="1" ht="18.75" x14ac:dyDescent="0.25">
      <c r="E1" s="80"/>
      <c r="P1" s="114"/>
    </row>
    <row r="2" spans="2:16" s="79" customFormat="1" ht="18.75" x14ac:dyDescent="0.35">
      <c r="E2" s="80"/>
      <c r="F2" s="290" t="s">
        <v>0</v>
      </c>
      <c r="P2" s="114"/>
    </row>
    <row r="3" spans="2:16" s="79" customFormat="1" ht="18.75" x14ac:dyDescent="0.35">
      <c r="E3" s="80"/>
      <c r="F3" s="290" t="s">
        <v>1</v>
      </c>
    </row>
    <row r="4" spans="2:16" s="79" customFormat="1" ht="18.75" x14ac:dyDescent="0.35">
      <c r="E4" s="80"/>
      <c r="F4" s="290" t="s">
        <v>266</v>
      </c>
    </row>
    <row r="5" spans="2:16" s="79" customFormat="1" ht="18.75" x14ac:dyDescent="0.3">
      <c r="E5" s="80"/>
      <c r="F5" s="291" t="s">
        <v>1728</v>
      </c>
    </row>
    <row r="7" spans="2:16" x14ac:dyDescent="0.35">
      <c r="B7" s="7" t="s">
        <v>267</v>
      </c>
    </row>
    <row r="9" spans="2:16" x14ac:dyDescent="0.35">
      <c r="F9" s="292" t="s">
        <v>343</v>
      </c>
      <c r="G9" s="293" t="s">
        <v>330</v>
      </c>
    </row>
    <row r="10" spans="2:16" x14ac:dyDescent="0.35">
      <c r="F10" s="74" t="s">
        <v>342</v>
      </c>
      <c r="G10" s="101">
        <f>G19</f>
        <v>0</v>
      </c>
    </row>
    <row r="11" spans="2:16" x14ac:dyDescent="0.35">
      <c r="F11" s="75" t="s">
        <v>273</v>
      </c>
      <c r="G11" s="77">
        <f>M48</f>
        <v>0</v>
      </c>
    </row>
    <row r="12" spans="2:16" x14ac:dyDescent="0.35">
      <c r="F12" s="75" t="s">
        <v>274</v>
      </c>
      <c r="G12" s="77">
        <f>I63</f>
        <v>0</v>
      </c>
    </row>
    <row r="13" spans="2:16" x14ac:dyDescent="0.35">
      <c r="F13" s="76" t="s">
        <v>275</v>
      </c>
      <c r="G13" s="78">
        <f>I78</f>
        <v>0</v>
      </c>
    </row>
    <row r="14" spans="2:16" x14ac:dyDescent="0.35">
      <c r="F14" s="294" t="s">
        <v>276</v>
      </c>
      <c r="G14" s="109">
        <f>AVERAGE(G10:G13)</f>
        <v>0</v>
      </c>
    </row>
    <row r="16" spans="2:16" x14ac:dyDescent="0.35">
      <c r="B16" s="63" t="s">
        <v>277</v>
      </c>
    </row>
    <row r="17" spans="2:10" x14ac:dyDescent="0.35">
      <c r="B17" s="63"/>
    </row>
    <row r="18" spans="2:10" x14ac:dyDescent="0.35">
      <c r="B18" s="11"/>
      <c r="D18" s="295" t="s">
        <v>14</v>
      </c>
      <c r="E18" s="295" t="s">
        <v>279</v>
      </c>
      <c r="F18" s="296" t="s">
        <v>280</v>
      </c>
      <c r="G18" s="296" t="s">
        <v>276</v>
      </c>
    </row>
    <row r="19" spans="2:10" ht="30" customHeight="1" x14ac:dyDescent="0.35">
      <c r="B19" s="11"/>
      <c r="D19" s="13" t="str">
        <f>D24</f>
        <v>XX</v>
      </c>
      <c r="E19" s="13" t="e">
        <f>E24</f>
        <v>#N/A</v>
      </c>
      <c r="F19" s="14" t="str">
        <f>F24</f>
        <v>Completar celda D2</v>
      </c>
      <c r="G19" s="77">
        <f>IFERROR(ROUND((I24+I33)/2,0),0)</f>
        <v>0</v>
      </c>
    </row>
    <row r="20" spans="2:10" x14ac:dyDescent="0.35">
      <c r="B20" s="11"/>
    </row>
    <row r="21" spans="2:10" x14ac:dyDescent="0.35">
      <c r="B21" s="32" t="s">
        <v>332</v>
      </c>
    </row>
    <row r="22" spans="2:10" x14ac:dyDescent="0.35">
      <c r="B22" s="32"/>
    </row>
    <row r="23" spans="2:10" ht="30" x14ac:dyDescent="0.35">
      <c r="D23" s="295" t="s">
        <v>14</v>
      </c>
      <c r="E23" s="295" t="s">
        <v>279</v>
      </c>
      <c r="F23" s="296" t="s">
        <v>280</v>
      </c>
      <c r="G23" s="296" t="s">
        <v>281</v>
      </c>
      <c r="H23" s="296" t="s">
        <v>282</v>
      </c>
      <c r="I23" s="296" t="s">
        <v>283</v>
      </c>
    </row>
    <row r="24" spans="2:10" ht="30" customHeight="1" x14ac:dyDescent="0.35">
      <c r="D24" s="13" t="str">
        <f>'XX.CVEPRES-2023'!D2</f>
        <v>XX</v>
      </c>
      <c r="E24" s="13" t="e">
        <f>VLOOKUP($D24,'Base Maestra'!A4:E69,3,FALSE)</f>
        <v>#N/A</v>
      </c>
      <c r="F24" s="14" t="str">
        <f>IFERROR(VLOOKUP(D24,'Base Maestra'!A4:E68,5,FALSE),"Completar celda D2")</f>
        <v>Completar celda D2</v>
      </c>
      <c r="G24" s="15">
        <v>45513</v>
      </c>
      <c r="H24" s="16" t="str">
        <f>'Evaluación-2024'!G8</f>
        <v>Fecha</v>
      </c>
      <c r="I24" s="276" t="e">
        <f>IF(NETWORKDAYS(G24,H24)&lt;0,100,(IFERROR(IF(((NETWORKDAYS(G24,H24))-1)&gt;19,0,VLOOKUP(((NETWORKDAYS(G24,H24))-1),'Base Maestra'!$V$4:$Y$24,4,FALSE)),"Incluir Fecha")))</f>
        <v>#VALUE!</v>
      </c>
    </row>
    <row r="26" spans="2:10" x14ac:dyDescent="0.35">
      <c r="B26" s="32" t="s">
        <v>333</v>
      </c>
    </row>
    <row r="28" spans="2:10" ht="30.75" customHeight="1" x14ac:dyDescent="0.35">
      <c r="D28" s="295" t="s">
        <v>339</v>
      </c>
      <c r="E28" s="295" t="s">
        <v>341</v>
      </c>
      <c r="F28" s="296" t="s">
        <v>116</v>
      </c>
      <c r="G28" s="296" t="s">
        <v>340</v>
      </c>
      <c r="H28" s="296" t="s">
        <v>361</v>
      </c>
      <c r="I28" s="296" t="s">
        <v>283</v>
      </c>
    </row>
    <row r="29" spans="2:10" ht="19.5" x14ac:dyDescent="0.35">
      <c r="D29" s="333" t="e">
        <f>VLOOKUP(D24,'Base Maestra'!A4:E68,2,FALSE)</f>
        <v>#N/A</v>
      </c>
      <c r="E29" s="33" t="e">
        <f>IF((VLOOKUP($E$24,'Base Maestra'!$M$73:$Q$121,2,FALSE))="x",'Base Maestra'!$N$73,"")</f>
        <v>#N/A</v>
      </c>
      <c r="F29" s="34" t="e">
        <f>IF(E29="A02","Ramo 12 (Recursos Fiscales)","")</f>
        <v>#N/A</v>
      </c>
      <c r="G29" s="35" t="e">
        <f>IF(E29="","",COUNTIF('XX.CVEPRES-2023'!E2:E1048576,'Resumen de Calidad'!E29))</f>
        <v>#N/A</v>
      </c>
      <c r="H29" s="35" t="e">
        <f>IF(G29="","",IF(G29&lt;=4,"Falta Reporte",IF(G29&gt;=5,"Correcto")))</f>
        <v>#N/A</v>
      </c>
      <c r="I29" s="81" t="e">
        <f>IF(H29="Falta Reporte","ý",IF(H29="Correcto","þ",""))</f>
        <v>#N/A</v>
      </c>
      <c r="J29" s="1"/>
    </row>
    <row r="30" spans="2:10" ht="19.5" x14ac:dyDescent="0.35">
      <c r="D30" s="334"/>
      <c r="E30" s="36" t="e">
        <f>IF((VLOOKUP($E$24,'Base Maestra'!$M$73:$Q$121,3,FALSE))="x",'Base Maestra'!$O$73,"")</f>
        <v>#N/A</v>
      </c>
      <c r="F30" s="37" t="e">
        <f>IF(E30="A17","Cuotas de Recuperación","")</f>
        <v>#N/A</v>
      </c>
      <c r="G30" s="38" t="e">
        <f>IF(E30="","",COUNTIF('XX.CVEPRES-2023'!E2:E1048576,'Resumen de Calidad'!E30))</f>
        <v>#N/A</v>
      </c>
      <c r="H30" s="38" t="e">
        <f t="shared" ref="H30:H32" si="0">IF(G30="","",IF(G30&lt;=4,"Falta Reporte",IF(G30&gt;=5,"Correcto")))</f>
        <v>#N/A</v>
      </c>
      <c r="I30" s="82" t="e">
        <f t="shared" ref="I30:I32" si="1">IF(H30="Falta Reporte","ý",IF(H30="Correcto","þ",""))</f>
        <v>#N/A</v>
      </c>
      <c r="J30" s="1"/>
    </row>
    <row r="31" spans="2:10" ht="19.5" x14ac:dyDescent="0.35">
      <c r="D31" s="334"/>
      <c r="E31" s="36" t="e">
        <f>IF((VLOOKUP($E$24,'Base Maestra'!$M$73:$Q$121,4,FALSE))="x",'Base Maestra'!$P$73,"")</f>
        <v>#N/A</v>
      </c>
      <c r="F31" s="37" t="e">
        <f>IF(E31="A21","Recursos Propios","")</f>
        <v>#N/A</v>
      </c>
      <c r="G31" s="38" t="e">
        <f>IF(E31="","",COUNTIF('XX.CVEPRES-2023'!E2:E1048576,'Resumen de Calidad'!E31))</f>
        <v>#N/A</v>
      </c>
      <c r="H31" s="38" t="e">
        <f t="shared" si="0"/>
        <v>#N/A</v>
      </c>
      <c r="I31" s="82" t="e">
        <f t="shared" si="1"/>
        <v>#N/A</v>
      </c>
      <c r="J31" s="1"/>
    </row>
    <row r="32" spans="2:10" ht="19.5" x14ac:dyDescent="0.35">
      <c r="D32" s="335"/>
      <c r="E32" s="39" t="e">
        <f>IF((VLOOKUP($E$24,'Base Maestra'!$M$73:$Q$121,5,FALSE))="x",'Base Maestra'!$Q$73,"")</f>
        <v>#N/A</v>
      </c>
      <c r="F32" s="40" t="e">
        <f>IF(E32="A22","Recursos de Terceros","")</f>
        <v>#N/A</v>
      </c>
      <c r="G32" s="41" t="e">
        <f>IF(E32="","",COUNTIF('XX.CVEPRES-2023'!E2:E1048576,'Resumen de Calidad'!E32))</f>
        <v>#N/A</v>
      </c>
      <c r="H32" s="41" t="e">
        <f t="shared" si="0"/>
        <v>#N/A</v>
      </c>
      <c r="I32" s="83" t="e">
        <f t="shared" si="1"/>
        <v>#N/A</v>
      </c>
      <c r="J32" s="1"/>
    </row>
    <row r="33" spans="2:13" x14ac:dyDescent="0.35">
      <c r="D33" s="42" t="s">
        <v>331</v>
      </c>
      <c r="E33" s="64">
        <f>4-COUNTBLANK(E29:E32)</f>
        <v>4</v>
      </c>
      <c r="F33" s="43"/>
      <c r="G33" s="43"/>
      <c r="H33" s="65">
        <f>COUNTIF(H29:H32,"Correcto")</f>
        <v>0</v>
      </c>
      <c r="I33" s="77">
        <f>IFERROR((H33/E33)*100,"")</f>
        <v>0</v>
      </c>
    </row>
    <row r="35" spans="2:13" x14ac:dyDescent="0.35">
      <c r="B35" s="63" t="s">
        <v>349</v>
      </c>
    </row>
    <row r="37" spans="2:13" x14ac:dyDescent="0.35">
      <c r="D37" s="1"/>
      <c r="E37" s="1"/>
      <c r="F37" s="1"/>
      <c r="G37" s="336" t="s">
        <v>1716</v>
      </c>
      <c r="H37" s="337"/>
      <c r="I37" s="337"/>
      <c r="J37" s="337"/>
      <c r="K37" s="337"/>
      <c r="L37" s="337"/>
      <c r="M37" s="337"/>
    </row>
    <row r="38" spans="2:13" x14ac:dyDescent="0.35">
      <c r="D38" s="297" t="s">
        <v>278</v>
      </c>
      <c r="E38" s="297" t="s">
        <v>279</v>
      </c>
      <c r="F38" s="298" t="s">
        <v>280</v>
      </c>
      <c r="G38" s="297">
        <v>1</v>
      </c>
      <c r="H38" s="297">
        <v>2</v>
      </c>
      <c r="I38" s="297">
        <v>3</v>
      </c>
      <c r="J38" s="297">
        <v>4</v>
      </c>
      <c r="K38" s="297">
        <v>5</v>
      </c>
      <c r="L38" s="297">
        <v>8</v>
      </c>
      <c r="M38" s="297" t="s">
        <v>331</v>
      </c>
    </row>
    <row r="39" spans="2:13" ht="30.75" customHeight="1" x14ac:dyDescent="0.35">
      <c r="D39" s="13" t="str">
        <f>D19</f>
        <v>XX</v>
      </c>
      <c r="E39" s="13" t="e">
        <f t="shared" ref="E39:F39" si="2">E19</f>
        <v>#N/A</v>
      </c>
      <c r="F39" s="14" t="str">
        <f t="shared" si="2"/>
        <v>Completar celda D2</v>
      </c>
      <c r="G39" s="50" t="e">
        <f>VLOOKUP($D$39,'Base Maestra'!$A$4:$K$69,6,FALSE)</f>
        <v>#N/A</v>
      </c>
      <c r="H39" s="50" t="e">
        <f>VLOOKUP($D$39,'Base Maestra'!$A$4:$K$69,7,FALSE)</f>
        <v>#N/A</v>
      </c>
      <c r="I39" s="50" t="e">
        <f>VLOOKUP($D$39,'Base Maestra'!$A$4:$K$69,8,FALSE)</f>
        <v>#N/A</v>
      </c>
      <c r="J39" s="50" t="e">
        <f>VLOOKUP($D$39,'Base Maestra'!$A$4:$K$69,9,FALSE)</f>
        <v>#N/A</v>
      </c>
      <c r="K39" s="50" t="e">
        <f>VLOOKUP($D$39,'Base Maestra'!$A$4:$K$69,10,FALSE)</f>
        <v>#N/A</v>
      </c>
      <c r="L39" s="50" t="e">
        <f>VLOOKUP($D$39,'Base Maestra'!$A$4:$K$69,11,FALSE)</f>
        <v>#N/A</v>
      </c>
      <c r="M39" s="50" t="e">
        <f>SUM(G39:L39)</f>
        <v>#N/A</v>
      </c>
    </row>
    <row r="40" spans="2:13" x14ac:dyDescent="0.35">
      <c r="D40" s="51"/>
      <c r="E40" s="51"/>
      <c r="F40" s="1"/>
      <c r="G40" s="1"/>
      <c r="H40" s="1"/>
      <c r="I40" s="1"/>
      <c r="J40" s="1"/>
      <c r="K40" s="1"/>
      <c r="L40" s="1"/>
      <c r="M40" s="1"/>
    </row>
    <row r="41" spans="2:13" x14ac:dyDescent="0.35">
      <c r="D41" s="51"/>
      <c r="E41" s="51"/>
      <c r="F41" s="1"/>
      <c r="G41" s="338" t="s">
        <v>1746</v>
      </c>
      <c r="H41" s="339"/>
      <c r="I41" s="339"/>
      <c r="J41" s="339"/>
      <c r="K41" s="339"/>
      <c r="L41" s="339"/>
      <c r="M41" s="339"/>
    </row>
    <row r="42" spans="2:13" x14ac:dyDescent="0.35">
      <c r="D42" s="299" t="s">
        <v>278</v>
      </c>
      <c r="E42" s="299" t="s">
        <v>279</v>
      </c>
      <c r="F42" s="300" t="s">
        <v>280</v>
      </c>
      <c r="G42" s="299">
        <v>1</v>
      </c>
      <c r="H42" s="299">
        <v>2</v>
      </c>
      <c r="I42" s="299">
        <v>3</v>
      </c>
      <c r="J42" s="299">
        <v>4</v>
      </c>
      <c r="K42" s="299">
        <v>5</v>
      </c>
      <c r="L42" s="299">
        <v>8</v>
      </c>
      <c r="M42" s="299" t="s">
        <v>331</v>
      </c>
    </row>
    <row r="43" spans="2:13" ht="30.75" customHeight="1" x14ac:dyDescent="0.35">
      <c r="D43" s="13" t="str">
        <f>D24</f>
        <v>XX</v>
      </c>
      <c r="E43" s="13" t="e">
        <f t="shared" ref="E43:F43" si="3">E24</f>
        <v>#N/A</v>
      </c>
      <c r="F43" s="14" t="str">
        <f t="shared" si="3"/>
        <v>Completar celda D2</v>
      </c>
      <c r="G43" s="50" t="e">
        <f>VLOOKUP($D$43,'Base Maestra'!$A$4:$S$69,13,FALSE)</f>
        <v>#N/A</v>
      </c>
      <c r="H43" s="50" t="e">
        <f>VLOOKUP($D$43,'Base Maestra'!$A$4:$S$69,14,FALSE)</f>
        <v>#N/A</v>
      </c>
      <c r="I43" s="50" t="e">
        <f>VLOOKUP($D$43,'Base Maestra'!$A$4:$S$69,15,FALSE)</f>
        <v>#N/A</v>
      </c>
      <c r="J43" s="50" t="e">
        <f>VLOOKUP($D$43,'Base Maestra'!$A$4:$S$69,16,FALSE)</f>
        <v>#N/A</v>
      </c>
      <c r="K43" s="50" t="e">
        <f>VLOOKUP($D$43,'Base Maestra'!$A$4:$S$69,17,FALSE)</f>
        <v>#N/A</v>
      </c>
      <c r="L43" s="50" t="e">
        <f>VLOOKUP($D$43,'Base Maestra'!$A$4:$S$69,18,FALSE)</f>
        <v>#N/A</v>
      </c>
      <c r="M43" s="50" t="e">
        <f>SUM(G43:L43)</f>
        <v>#N/A</v>
      </c>
    </row>
    <row r="44" spans="2:13" x14ac:dyDescent="0.35">
      <c r="D44" s="51"/>
      <c r="E44" s="51"/>
      <c r="F44" s="1"/>
      <c r="G44" s="1"/>
      <c r="H44" s="1"/>
      <c r="I44" s="1"/>
      <c r="J44" s="1"/>
      <c r="K44" s="1"/>
      <c r="L44" s="1"/>
      <c r="M44" s="1"/>
    </row>
    <row r="45" spans="2:13" x14ac:dyDescent="0.35">
      <c r="D45" s="51"/>
      <c r="E45" s="51"/>
      <c r="F45" s="1"/>
      <c r="G45" s="340" t="s">
        <v>283</v>
      </c>
      <c r="H45" s="341"/>
      <c r="I45" s="341"/>
      <c r="J45" s="341"/>
      <c r="K45" s="341"/>
      <c r="L45" s="341"/>
      <c r="M45" s="341"/>
    </row>
    <row r="46" spans="2:13" x14ac:dyDescent="0.35">
      <c r="D46" s="299" t="s">
        <v>278</v>
      </c>
      <c r="E46" s="299" t="s">
        <v>279</v>
      </c>
      <c r="F46" s="300" t="s">
        <v>280</v>
      </c>
      <c r="G46" s="299">
        <v>1</v>
      </c>
      <c r="H46" s="299">
        <v>2</v>
      </c>
      <c r="I46" s="299">
        <v>3</v>
      </c>
      <c r="J46" s="299">
        <v>4</v>
      </c>
      <c r="K46" s="299">
        <v>5</v>
      </c>
      <c r="L46" s="299">
        <v>8</v>
      </c>
      <c r="M46" s="299" t="s">
        <v>276</v>
      </c>
    </row>
    <row r="47" spans="2:13" ht="30.75" customHeight="1" x14ac:dyDescent="0.35">
      <c r="D47" s="62" t="str">
        <f>D24</f>
        <v>XX</v>
      </c>
      <c r="E47" s="62" t="e">
        <f t="shared" ref="E47:F47" si="4">E24</f>
        <v>#N/A</v>
      </c>
      <c r="F47" s="62" t="str">
        <f t="shared" si="4"/>
        <v>Completar celda D2</v>
      </c>
      <c r="G47" s="110" t="str">
        <f>IFERROR(1-(G43/G39),"")</f>
        <v/>
      </c>
      <c r="H47" s="110" t="str">
        <f t="shared" ref="H47:L47" si="5">IFERROR(1-(H43/H39),"")</f>
        <v/>
      </c>
      <c r="I47" s="110" t="str">
        <f t="shared" si="5"/>
        <v/>
      </c>
      <c r="J47" s="110" t="str">
        <f t="shared" si="5"/>
        <v/>
      </c>
      <c r="K47" s="110" t="str">
        <f t="shared" si="5"/>
        <v/>
      </c>
      <c r="L47" s="110" t="str">
        <f t="shared" si="5"/>
        <v/>
      </c>
      <c r="M47" s="110" t="str">
        <f>IFERROR(1-(M43/M39),"")</f>
        <v/>
      </c>
    </row>
    <row r="48" spans="2:13" x14ac:dyDescent="0.35">
      <c r="D48" s="52"/>
      <c r="E48" s="52"/>
      <c r="F48" s="53"/>
      <c r="G48" s="77" t="str">
        <f>IFERROR(ROUND((-714.29)*(G47)+100,0),"")</f>
        <v/>
      </c>
      <c r="H48" s="77" t="str">
        <f t="shared" ref="H48:L48" si="6">IFERROR(ROUND((-714.29)*(H47)+100,0),"")</f>
        <v/>
      </c>
      <c r="I48" s="77" t="str">
        <f t="shared" si="6"/>
        <v/>
      </c>
      <c r="J48" s="77" t="str">
        <f t="shared" si="6"/>
        <v/>
      </c>
      <c r="K48" s="77" t="str">
        <f t="shared" si="6"/>
        <v/>
      </c>
      <c r="L48" s="77" t="str">
        <f t="shared" si="6"/>
        <v/>
      </c>
      <c r="M48" s="77">
        <f>IFERROR(ROUND((-714.29)*(M47)+100,0),0)</f>
        <v>0</v>
      </c>
    </row>
    <row r="50" spans="2:12" x14ac:dyDescent="0.35">
      <c r="B50" s="63" t="s">
        <v>350</v>
      </c>
    </row>
    <row r="52" spans="2:12" x14ac:dyDescent="0.35">
      <c r="E52" s="69"/>
      <c r="F52" s="302" t="s">
        <v>351</v>
      </c>
      <c r="G52" s="301" t="s">
        <v>352</v>
      </c>
      <c r="H52" s="301" t="s">
        <v>283</v>
      </c>
      <c r="I52" s="301" t="s">
        <v>276</v>
      </c>
    </row>
    <row r="53" spans="2:12" ht="19.5" x14ac:dyDescent="0.35">
      <c r="E53" s="301">
        <v>1</v>
      </c>
      <c r="F53" s="70" t="s">
        <v>1717</v>
      </c>
      <c r="G53" s="71">
        <v>10</v>
      </c>
      <c r="H53" s="99" t="str">
        <f>IF(I33=100,"þ","ý")</f>
        <v>ý</v>
      </c>
      <c r="I53" s="87" t="str">
        <f>IF(H53="þ",G53,"")</f>
        <v/>
      </c>
      <c r="K53" s="113"/>
      <c r="L53" s="113"/>
    </row>
    <row r="54" spans="2:12" ht="19.5" x14ac:dyDescent="0.35">
      <c r="E54" s="301">
        <v>2</v>
      </c>
      <c r="F54" s="68" t="s">
        <v>353</v>
      </c>
      <c r="G54" s="84">
        <v>10</v>
      </c>
      <c r="H54" s="86" t="str">
        <f>IF(COUNTIF('XX.CVEPRES-2023'!AN2:AN1048576,"No se evalúa")&gt;=4,"þ","ý")</f>
        <v>ý</v>
      </c>
      <c r="I54" s="85" t="str">
        <f>IF(H54="þ",G54,"")</f>
        <v/>
      </c>
      <c r="J54" s="96" t="str">
        <f>IF((COUNTA('XX.CVEPRES-2023'!W2:W1048576))&lt;4,"ý",(IF((COUNTIFS('XX.CVEPRES-2023'!E2:E1048575,"A02",'XX.CVEPRES-2023'!W2:W1048575,"PA",'XX.CVEPRES-2023'!Y2:Y1048575,"")+COUNTIFS('XX.CVEPRES-2023'!E2:E1048575,"A02",'XX.CVEPRES-2023'!W2:W1048575,"PM",'XX.CVEPRES-2023'!Y2:Y1048575,"")+COUNTIFS('XX.CVEPRES-2023'!E2:E1048575,"A02",'XX.CVEPRES-2023'!W2:W1048575,"PE",'XX.CVEPRES-2023'!Y2:Y1048575,"")+COUNTIFS('XX.CVEPRES-2023'!E2:E1048575,"A02",'XX.CVEPRES-2023'!W2:W1048575,"PA1",'XX.CVEPRES-2023'!Y2:Y1048575,"")+COUNTIFS('XX.CVEPRES-2023'!E2:E1048575,"A17",'XX.CVEPRES-2023'!W2:W1048575,"PA",'XX.CVEPRES-2023'!Y2:Y1048575,"")+COUNTIFS('XX.CVEPRES-2023'!E2:E1048575,"A17",'XX.CVEPRES-2023'!W2:W1048575,"PM",'XX.CVEPRES-2023'!Y2:Y1048575,"")+COUNTIFS('XX.CVEPRES-2023'!E2:E1048575,"A17",'XX.CVEPRES-2023'!W2:W1048575,"PE",'XX.CVEPRES-2023'!Y2:Y1048575,"")+COUNTIFS('XX.CVEPRES-2023'!E2:E1048575,"A17",'XX.CVEPRES-2023'!W2:W1048575,"PA1",'XX.CVEPRES-2023'!Y2:Y1048575,""))&lt;&gt;0,"ý",IF((COUNTIFS('XX.CVEPRES-2023'!E2:E1048575,"A02",'XX.CVEPRES-2023'!W2:W1048575,"PA",'XX.CVEPRES-2023'!Y2:Y1048575,"")+COUNTIFS('XX.CVEPRES-2023'!E2:E1048575,"A02",'XX.CVEPRES-2023'!W2:W1048575,"PM",'XX.CVEPRES-2023'!Y2:Y1048575,"")+COUNTIFS('XX.CVEPRES-2023'!E2:E1048575,"A02",'XX.CVEPRES-2023'!W2:W1048575,"PE",'XX.CVEPRES-2023'!Y2:Y1048575,"")+COUNTIFS('XX.CVEPRES-2023'!E2:E1048575,"A02",'XX.CVEPRES-2023'!W2:W1048575,"PA1",'XX.CVEPRES-2023'!Y2:Y1048575,"")+COUNTIFS('XX.CVEPRES-2023'!E2:E1048575,"A17",'XX.CVEPRES-2023'!W2:W1048575,"PA",'XX.CVEPRES-2023'!Y2:Y1048575,"")+COUNTIFS('XX.CVEPRES-2023'!E2:E1048575,"A17",'XX.CVEPRES-2023'!W2:W1048575,"PM",'XX.CVEPRES-2023'!Y2:Y1048575,"")+COUNTIFS('XX.CVEPRES-2023'!E2:E1048575,"A17",'XX.CVEPRES-2023'!W2:W1048575,"PE",'XX.CVEPRES-2023'!Y2:Y1048575,"")+COUNTIFS('XX.CVEPRES-2023'!E2:E1048575,"A17",'XX.CVEPRES-2023'!W2:W1048575,"PA1",'XX.CVEPRES-2023'!Y2:Y1048575,""))=0,"þ"))))</f>
        <v>þ</v>
      </c>
      <c r="K54" s="113"/>
      <c r="L54" s="113"/>
    </row>
    <row r="55" spans="2:12" ht="19.5" x14ac:dyDescent="0.35">
      <c r="E55" s="301">
        <v>3</v>
      </c>
      <c r="F55" s="68" t="s">
        <v>354</v>
      </c>
      <c r="G55" s="67">
        <v>20</v>
      </c>
      <c r="H55" s="86" t="str">
        <f>IF((COUNTBLANK('XX.CVEPRES-2023'!AP2:AP12392))=12391,"ý",(IF(((COUNT('XX.CVEPRES-2023'!$Y$2:$Y$12392))-(COUNTA('XX.CVEPRES-2023'!$W$2:$W$12392)))=COUNTIF('XX.CVEPRES-2023'!AO2:AO12392,"Completo"),"þ","ý")))</f>
        <v>ý</v>
      </c>
      <c r="I55" s="85" t="str">
        <f>IF(H55="þ",G55,"")</f>
        <v/>
      </c>
      <c r="J55" s="113"/>
      <c r="K55" s="113"/>
      <c r="L55" s="113"/>
    </row>
    <row r="56" spans="2:12" ht="19.5" x14ac:dyDescent="0.35">
      <c r="E56" s="301">
        <v>4</v>
      </c>
      <c r="F56" s="68" t="s">
        <v>355</v>
      </c>
      <c r="G56" s="67">
        <v>20</v>
      </c>
      <c r="H56" s="86" t="str">
        <f>IF((COUNTBLANK('XX.CVEPRES-2023'!AN2:AN12392))=12391,"ý",(IF((COUNTIF('XX.CVEPRES-2023'!$AN$2:$AN$12392,$J$56))&gt;=1,"ý","þ")))</f>
        <v>ý</v>
      </c>
      <c r="I56" s="85" t="str">
        <f t="shared" ref="I56:I62" si="7">IF(H56="þ",G56,"")</f>
        <v/>
      </c>
      <c r="J56" s="96" t="e">
        <v>#N/A</v>
      </c>
      <c r="K56" s="113"/>
      <c r="L56" s="113"/>
    </row>
    <row r="57" spans="2:12" ht="19.5" x14ac:dyDescent="0.35">
      <c r="E57" s="301">
        <v>5</v>
      </c>
      <c r="F57" s="68" t="s">
        <v>1464</v>
      </c>
      <c r="G57" s="67">
        <v>20</v>
      </c>
      <c r="H57" s="86" t="str">
        <f>IF((COUNTBLANK('XX.CVEPRES-2023'!Q2:Q12392))=12391,"ý",(IF(COUNTA('XX.CVEPRES-2023'!$Q$2:$Q$12392)=COUNTIF('XX.CVEPRES-2023'!R2:R12392,'Resumen de Calidad'!$F$19),"þ","ý")))</f>
        <v>ý</v>
      </c>
      <c r="I57" s="85" t="str">
        <f t="shared" si="7"/>
        <v/>
      </c>
      <c r="J57" s="96" t="e">
        <f>VLOOKUP($D$19,'Base Maestra'!$A$4:$E$69,4,FALSE)</f>
        <v>#N/A</v>
      </c>
      <c r="K57" s="113"/>
      <c r="L57" s="113"/>
    </row>
    <row r="58" spans="2:12" ht="19.5" x14ac:dyDescent="0.35">
      <c r="E58" s="301">
        <v>6</v>
      </c>
      <c r="F58" s="68" t="s">
        <v>356</v>
      </c>
      <c r="G58" s="67">
        <v>10</v>
      </c>
      <c r="H58" s="86" t="str">
        <f>IF((COUNTBLANK('XX.CVEPRES-2023'!AP1:AP12392))=12391,"ý",(IF(((COUNT('XX.CVEPRES-2023'!$Y$2:$Y$12392))-(COUNTA('XX.CVEPRES-2023'!$W$2:$W$12392)))=COUNTIF('XX.CVEPRES-2023'!$AP$2:$AP$12392,"VR"),"þ","ý")))</f>
        <v>ý</v>
      </c>
      <c r="I58" s="85" t="str">
        <f t="shared" si="7"/>
        <v/>
      </c>
      <c r="J58" s="96"/>
      <c r="K58" s="113"/>
      <c r="L58" s="113"/>
    </row>
    <row r="59" spans="2:12" ht="19.5" x14ac:dyDescent="0.35">
      <c r="E59" s="301">
        <v>7</v>
      </c>
      <c r="F59" s="68" t="s">
        <v>357</v>
      </c>
      <c r="G59" s="67">
        <v>2.5</v>
      </c>
      <c r="H59" s="86" t="str">
        <f>IF((COUNTBLANK('XX.CVEPRES-2023'!$AQ$2:$AQ$12392))=12392,"ý",(IF(((COUNT('XX.CVEPRES-2023'!$Y$2:$Y$12392))-(COUNTA('XX.CVEPRES-2023'!$W$2:$W$12392)))=(COUNTIF('XX.CVEPRES-2023'!AQ2:AQ12392,"VR")),"þ","ý")))</f>
        <v>ý</v>
      </c>
      <c r="I59" s="85" t="str">
        <f t="shared" si="7"/>
        <v/>
      </c>
      <c r="J59" s="96" t="s">
        <v>1462</v>
      </c>
      <c r="L59" s="113"/>
    </row>
    <row r="60" spans="2:12" ht="19.5" x14ac:dyDescent="0.35">
      <c r="E60" s="301">
        <v>8</v>
      </c>
      <c r="F60" s="68" t="s">
        <v>358</v>
      </c>
      <c r="G60" s="67">
        <v>2.5</v>
      </c>
      <c r="H60" s="86" t="str">
        <f>IF((COUNTBLANK('XX.CVEPRES-2023'!$AR$2:$AR$12392))=12392,"Tache",(IF(((COUNT('XX.CVEPRES-2023'!$Y$2:$Y$12392))-(COUNTA('XX.CVEPRES-2023'!$W$2:$W$12392)))=(COUNTIF('XX.CVEPRES-2023'!$AR$2:$AR$12392,"VR")),"þ","ý")))</f>
        <v>ý</v>
      </c>
      <c r="I60" s="85" t="str">
        <f t="shared" si="7"/>
        <v/>
      </c>
      <c r="K60" s="113"/>
    </row>
    <row r="61" spans="2:12" ht="19.5" x14ac:dyDescent="0.35">
      <c r="E61" s="301">
        <v>9</v>
      </c>
      <c r="F61" s="68" t="s">
        <v>359</v>
      </c>
      <c r="G61" s="67">
        <v>2.5</v>
      </c>
      <c r="H61" s="86" t="str">
        <f>IF((COUNTBLANK('XX.CVEPRES-2023'!$AS$2:$AS$12392))=12392,"Tache",(IF(((COUNT('XX.CVEPRES-2023'!$Y$2:$Y$12392))-(COUNTA('XX.CVEPRES-2023'!$W$2:$W$12392)))=(COUNTIF('XX.CVEPRES-2023'!$AS$2:$AS$12392,"VR")),"þ","ý")))</f>
        <v>ý</v>
      </c>
      <c r="I61" s="85" t="str">
        <f t="shared" si="7"/>
        <v/>
      </c>
      <c r="K61" s="113"/>
    </row>
    <row r="62" spans="2:12" ht="19.5" x14ac:dyDescent="0.35">
      <c r="E62" s="301">
        <v>10</v>
      </c>
      <c r="F62" s="72" t="s">
        <v>360</v>
      </c>
      <c r="G62" s="73">
        <v>2.5</v>
      </c>
      <c r="H62" s="100" t="str">
        <f>IF((COUNTBLANK('XX.CVEPRES-2023'!$AT$2:$AT$12392))=12392,"Tache",(IF(((COUNT('XX.CVEPRES-2023'!$Y$2:$Y$12392))-(COUNTA('XX.CVEPRES-2023'!$W$2:$W$12392)))=(COUNTIF('XX.CVEPRES-2023'!$AT$2:$AT$12392,"VR")),"þ","ý")))</f>
        <v>ý</v>
      </c>
      <c r="I62" s="88" t="str">
        <f t="shared" si="7"/>
        <v/>
      </c>
      <c r="K62" s="113"/>
    </row>
    <row r="63" spans="2:12" ht="18.75" thickBot="1" x14ac:dyDescent="0.4">
      <c r="E63" s="66"/>
      <c r="F63" s="303" t="s">
        <v>276</v>
      </c>
      <c r="G63" s="304">
        <f>SUM(G53:G62)</f>
        <v>100</v>
      </c>
      <c r="H63" s="304"/>
      <c r="I63" s="77">
        <f>SUM(I53:I62)</f>
        <v>0</v>
      </c>
      <c r="J63" s="113"/>
      <c r="K63" s="113"/>
      <c r="L63" s="113"/>
    </row>
    <row r="65" spans="2:11" x14ac:dyDescent="0.35">
      <c r="B65" s="63" t="s">
        <v>362</v>
      </c>
    </row>
    <row r="67" spans="2:11" x14ac:dyDescent="0.35">
      <c r="E67" s="69"/>
      <c r="F67" s="302" t="s">
        <v>351</v>
      </c>
      <c r="G67" s="301" t="s">
        <v>363</v>
      </c>
      <c r="H67" s="301" t="s">
        <v>283</v>
      </c>
      <c r="I67" s="301" t="s">
        <v>276</v>
      </c>
    </row>
    <row r="68" spans="2:11" ht="19.5" x14ac:dyDescent="0.35">
      <c r="E68" s="301">
        <v>1</v>
      </c>
      <c r="F68" s="70" t="s">
        <v>364</v>
      </c>
      <c r="G68" s="71">
        <v>5</v>
      </c>
      <c r="H68" s="99">
        <f>'Evaluación-2024'!E17</f>
        <v>0</v>
      </c>
      <c r="I68" s="87" t="str">
        <f>IF(H68="þ",G68,"")</f>
        <v/>
      </c>
      <c r="K68" s="121"/>
    </row>
    <row r="69" spans="2:11" ht="19.5" x14ac:dyDescent="0.35">
      <c r="E69" s="301">
        <v>2</v>
      </c>
      <c r="F69" s="68" t="s">
        <v>365</v>
      </c>
      <c r="G69" s="67">
        <v>12</v>
      </c>
      <c r="H69" s="99">
        <f>'Evaluación-2024'!E18</f>
        <v>0</v>
      </c>
      <c r="I69" s="85" t="str">
        <f t="shared" ref="I69:I77" si="8">IF(H69="þ",G69,"")</f>
        <v/>
      </c>
    </row>
    <row r="70" spans="2:11" ht="19.5" x14ac:dyDescent="0.35">
      <c r="E70" s="301">
        <v>3</v>
      </c>
      <c r="F70" s="68" t="s">
        <v>366</v>
      </c>
      <c r="G70" s="67">
        <v>20</v>
      </c>
      <c r="H70" s="99">
        <f>'Evaluación-2024'!E19</f>
        <v>0</v>
      </c>
      <c r="I70" s="85" t="str">
        <f t="shared" si="8"/>
        <v/>
      </c>
    </row>
    <row r="71" spans="2:11" ht="19.5" x14ac:dyDescent="0.35">
      <c r="E71" s="301">
        <v>4</v>
      </c>
      <c r="F71" s="68" t="s">
        <v>367</v>
      </c>
      <c r="G71" s="67">
        <v>20</v>
      </c>
      <c r="H71" s="99">
        <f>'Evaluación-2024'!E20</f>
        <v>0</v>
      </c>
      <c r="I71" s="85" t="str">
        <f t="shared" si="8"/>
        <v/>
      </c>
    </row>
    <row r="72" spans="2:11" ht="19.5" x14ac:dyDescent="0.35">
      <c r="E72" s="301">
        <v>5</v>
      </c>
      <c r="F72" s="68" t="s">
        <v>368</v>
      </c>
      <c r="G72" s="67">
        <v>20</v>
      </c>
      <c r="H72" s="99">
        <f>'Evaluación-2024'!E21</f>
        <v>0</v>
      </c>
      <c r="I72" s="85" t="str">
        <f t="shared" si="8"/>
        <v/>
      </c>
    </row>
    <row r="73" spans="2:11" ht="19.5" x14ac:dyDescent="0.35">
      <c r="E73" s="301">
        <v>6</v>
      </c>
      <c r="F73" s="68" t="s">
        <v>369</v>
      </c>
      <c r="G73" s="67">
        <v>15</v>
      </c>
      <c r="H73" s="99">
        <f>'Evaluación-2024'!E22</f>
        <v>0</v>
      </c>
      <c r="I73" s="85" t="str">
        <f t="shared" si="8"/>
        <v/>
      </c>
    </row>
    <row r="74" spans="2:11" ht="19.5" x14ac:dyDescent="0.35">
      <c r="E74" s="301">
        <v>7</v>
      </c>
      <c r="F74" s="68" t="s">
        <v>370</v>
      </c>
      <c r="G74" s="67">
        <v>2</v>
      </c>
      <c r="H74" s="99">
        <f>'Evaluación-2024'!E23</f>
        <v>0</v>
      </c>
      <c r="I74" s="85" t="str">
        <f t="shared" si="8"/>
        <v/>
      </c>
    </row>
    <row r="75" spans="2:11" ht="19.5" x14ac:dyDescent="0.35">
      <c r="E75" s="301">
        <v>8</v>
      </c>
      <c r="F75" s="68" t="s">
        <v>371</v>
      </c>
      <c r="G75" s="67">
        <v>2</v>
      </c>
      <c r="H75" s="99">
        <f>'Evaluación-2024'!E24</f>
        <v>0</v>
      </c>
      <c r="I75" s="85" t="str">
        <f t="shared" si="8"/>
        <v/>
      </c>
    </row>
    <row r="76" spans="2:11" ht="19.5" x14ac:dyDescent="0.35">
      <c r="E76" s="301">
        <v>9</v>
      </c>
      <c r="F76" s="68" t="s">
        <v>372</v>
      </c>
      <c r="G76" s="67">
        <v>2</v>
      </c>
      <c r="H76" s="99">
        <f>'Evaluación-2024'!E25</f>
        <v>0</v>
      </c>
      <c r="I76" s="85" t="str">
        <f t="shared" si="8"/>
        <v/>
      </c>
    </row>
    <row r="77" spans="2:11" ht="19.5" x14ac:dyDescent="0.35">
      <c r="E77" s="301">
        <v>10</v>
      </c>
      <c r="F77" s="72" t="s">
        <v>373</v>
      </c>
      <c r="G77" s="73">
        <v>2</v>
      </c>
      <c r="H77" s="122">
        <f>'Evaluación-2024'!E26</f>
        <v>0</v>
      </c>
      <c r="I77" s="88" t="str">
        <f t="shared" si="8"/>
        <v/>
      </c>
    </row>
    <row r="78" spans="2:11" ht="18.75" thickBot="1" x14ac:dyDescent="0.4">
      <c r="E78" s="66"/>
      <c r="F78" s="303" t="s">
        <v>276</v>
      </c>
      <c r="G78" s="304">
        <f>SUM(G68:G77)</f>
        <v>100</v>
      </c>
      <c r="H78" s="304"/>
      <c r="I78" s="77">
        <f>SUM(I68:I77)</f>
        <v>0</v>
      </c>
    </row>
  </sheetData>
  <sheetProtection algorithmName="SHA-512" hashValue="27Z+cp2nfPbTfruJWn6ThP/lpaIEJVbKfcMcSrUycFRG1twziWV1lGouvwXnQG+PFo7P/LMe8NdWLYojCaGM1Q==" saltValue="j4DhotuHamA8T2nXdXvSGg==" spinCount="100000" sheet="1" selectLockedCells="1" selectUnlockedCells="1"/>
  <mergeCells count="4">
    <mergeCell ref="D29:D32"/>
    <mergeCell ref="G37:M37"/>
    <mergeCell ref="G41:M41"/>
    <mergeCell ref="G45:M45"/>
  </mergeCells>
  <conditionalFormatting sqref="I29:I32">
    <cfRule type="containsText" dxfId="51" priority="81" operator="containsText" text="ý">
      <formula>NOT(ISERROR(SEARCH("ý",I29)))</formula>
    </cfRule>
    <cfRule type="containsText" dxfId="50" priority="82" operator="containsText" text="þ">
      <formula>NOT(ISERROR(SEARCH("þ",I29)))</formula>
    </cfRule>
  </conditionalFormatting>
  <conditionalFormatting sqref="H54">
    <cfRule type="containsText" dxfId="49" priority="68" operator="containsText" text="ý">
      <formula>NOT(ISERROR(SEARCH("ý",H54)))</formula>
    </cfRule>
    <cfRule type="containsText" dxfId="48" priority="69" operator="containsText" text="þ">
      <formula>NOT(ISERROR(SEARCH("þ",H54)))</formula>
    </cfRule>
  </conditionalFormatting>
  <conditionalFormatting sqref="G10:G14">
    <cfRule type="cellIs" dxfId="47" priority="63" operator="lessThanOrEqual">
      <formula>79</formula>
    </cfRule>
    <cfRule type="cellIs" dxfId="46" priority="64" operator="between">
      <formula>80</formula>
      <formula>89</formula>
    </cfRule>
    <cfRule type="cellIs" dxfId="45" priority="65" operator="greaterThanOrEqual">
      <formula>90</formula>
    </cfRule>
    <cfRule type="containsBlanks" dxfId="44" priority="83">
      <formula>LEN(TRIM(G10))=0</formula>
    </cfRule>
  </conditionalFormatting>
  <conditionalFormatting sqref="H68:H77">
    <cfRule type="containsText" dxfId="43" priority="53" operator="containsText" text="ý">
      <formula>NOT(ISERROR(SEARCH("ý",H68)))</formula>
    </cfRule>
    <cfRule type="containsText" dxfId="42" priority="54" operator="containsText" text="þ">
      <formula>NOT(ISERROR(SEARCH("þ",H68)))</formula>
    </cfRule>
  </conditionalFormatting>
  <conditionalFormatting sqref="H56">
    <cfRule type="containsText" dxfId="41" priority="45" operator="containsText" text="ý">
      <formula>NOT(ISERROR(SEARCH("ý",H56)))</formula>
    </cfRule>
    <cfRule type="containsText" dxfId="40" priority="46" operator="containsText" text="þ">
      <formula>NOT(ISERROR(SEARCH("þ",H56)))</formula>
    </cfRule>
  </conditionalFormatting>
  <conditionalFormatting sqref="H57">
    <cfRule type="containsText" dxfId="39" priority="43" operator="containsText" text="ý">
      <formula>NOT(ISERROR(SEARCH("ý",H57)))</formula>
    </cfRule>
    <cfRule type="containsText" dxfId="38" priority="44" operator="containsText" text="þ">
      <formula>NOT(ISERROR(SEARCH("þ",H57)))</formula>
    </cfRule>
  </conditionalFormatting>
  <conditionalFormatting sqref="H59">
    <cfRule type="containsText" dxfId="37" priority="37" operator="containsText" text="ý">
      <formula>NOT(ISERROR(SEARCH("ý",H59)))</formula>
    </cfRule>
    <cfRule type="containsText" dxfId="36" priority="38" operator="containsText" text="þ">
      <formula>NOT(ISERROR(SEARCH("þ",H59)))</formula>
    </cfRule>
  </conditionalFormatting>
  <conditionalFormatting sqref="H60:H62">
    <cfRule type="containsText" dxfId="35" priority="35" operator="containsText" text="ý">
      <formula>NOT(ISERROR(SEARCH("ý",H60)))</formula>
    </cfRule>
    <cfRule type="containsText" dxfId="34" priority="36" operator="containsText" text="þ">
      <formula>NOT(ISERROR(SEARCH("þ",H60)))</formula>
    </cfRule>
  </conditionalFormatting>
  <conditionalFormatting sqref="H55">
    <cfRule type="containsText" dxfId="33" priority="33" operator="containsText" text="ý">
      <formula>NOT(ISERROR(SEARCH("ý",H55)))</formula>
    </cfRule>
    <cfRule type="containsText" dxfId="32" priority="34" operator="containsText" text="þ">
      <formula>NOT(ISERROR(SEARCH("þ",H55)))</formula>
    </cfRule>
  </conditionalFormatting>
  <conditionalFormatting sqref="H58">
    <cfRule type="containsText" dxfId="31" priority="31" operator="containsText" text="ý">
      <formula>NOT(ISERROR(SEARCH("ý",H58)))</formula>
    </cfRule>
    <cfRule type="containsText" dxfId="30" priority="32" operator="containsText" text="þ">
      <formula>NOT(ISERROR(SEARCH("þ",H58)))</formula>
    </cfRule>
  </conditionalFormatting>
  <conditionalFormatting sqref="I33">
    <cfRule type="cellIs" dxfId="29" priority="27" operator="lessThanOrEqual">
      <formula>79</formula>
    </cfRule>
    <cfRule type="cellIs" dxfId="28" priority="28" operator="between">
      <formula>80</formula>
      <formula>89</formula>
    </cfRule>
    <cfRule type="cellIs" dxfId="27" priority="29" operator="greaterThanOrEqual">
      <formula>90</formula>
    </cfRule>
    <cfRule type="containsBlanks" dxfId="26" priority="30">
      <formula>LEN(TRIM(I33))=0</formula>
    </cfRule>
  </conditionalFormatting>
  <conditionalFormatting sqref="G19">
    <cfRule type="cellIs" dxfId="25" priority="23" operator="lessThanOrEqual">
      <formula>79</formula>
    </cfRule>
    <cfRule type="cellIs" dxfId="24" priority="24" operator="between">
      <formula>80</formula>
      <formula>89</formula>
    </cfRule>
    <cfRule type="cellIs" dxfId="23" priority="25" operator="greaterThanOrEqual">
      <formula>90</formula>
    </cfRule>
    <cfRule type="containsBlanks" dxfId="22" priority="26">
      <formula>LEN(TRIM(G19))=0</formula>
    </cfRule>
  </conditionalFormatting>
  <conditionalFormatting sqref="G48:M48">
    <cfRule type="cellIs" dxfId="21" priority="19" operator="lessThanOrEqual">
      <formula>79</formula>
    </cfRule>
    <cfRule type="cellIs" dxfId="20" priority="20" operator="between">
      <formula>80</formula>
      <formula>89</formula>
    </cfRule>
    <cfRule type="cellIs" dxfId="19" priority="21" operator="greaterThanOrEqual">
      <formula>90</formula>
    </cfRule>
    <cfRule type="containsBlanks" dxfId="18" priority="22">
      <formula>LEN(TRIM(G48))=0</formula>
    </cfRule>
  </conditionalFormatting>
  <conditionalFormatting sqref="I63">
    <cfRule type="cellIs" dxfId="17" priority="15" operator="lessThanOrEqual">
      <formula>79</formula>
    </cfRule>
    <cfRule type="cellIs" dxfId="16" priority="16" operator="between">
      <formula>80</formula>
      <formula>89</formula>
    </cfRule>
    <cfRule type="cellIs" dxfId="15" priority="17" operator="greaterThanOrEqual">
      <formula>90</formula>
    </cfRule>
    <cfRule type="containsBlanks" dxfId="14" priority="18">
      <formula>LEN(TRIM(I63))=0</formula>
    </cfRule>
  </conditionalFormatting>
  <conditionalFormatting sqref="I78">
    <cfRule type="cellIs" dxfId="13" priority="11" operator="lessThanOrEqual">
      <formula>79</formula>
    </cfRule>
    <cfRule type="cellIs" dxfId="12" priority="12" operator="between">
      <formula>80</formula>
      <formula>89</formula>
    </cfRule>
    <cfRule type="cellIs" dxfId="11" priority="13" operator="greaterThanOrEqual">
      <formula>90</formula>
    </cfRule>
    <cfRule type="containsBlanks" dxfId="10" priority="14">
      <formula>LEN(TRIM(I78))=0</formula>
    </cfRule>
  </conditionalFormatting>
  <conditionalFormatting sqref="I24">
    <cfRule type="cellIs" dxfId="9" priority="3" operator="lessThanOrEqual">
      <formula>79</formula>
    </cfRule>
    <cfRule type="cellIs" dxfId="8" priority="4" operator="between">
      <formula>80</formula>
      <formula>89</formula>
    </cfRule>
    <cfRule type="cellIs" dxfId="7" priority="5" operator="greaterThanOrEqual">
      <formula>90</formula>
    </cfRule>
    <cfRule type="containsBlanks" dxfId="6" priority="6">
      <formula>LEN(TRIM(I24))=0</formula>
    </cfRule>
  </conditionalFormatting>
  <conditionalFormatting sqref="H53">
    <cfRule type="containsText" dxfId="5" priority="1" operator="containsText" text="ý">
      <formula>NOT(ISERROR(SEARCH("ý",H53)))</formula>
    </cfRule>
    <cfRule type="containsText" dxfId="4" priority="2" operator="containsText" text="þ">
      <formula>NOT(ISERROR(SEARCH("þ",H53)))</formula>
    </cfRule>
  </conditionalFormatting>
  <pageMargins left="0.7" right="0.7" top="0.75" bottom="0.75" header="0.3" footer="0.3"/>
  <pageSetup scale="41" orientation="portrait" r:id="rId1"/>
  <rowBreaks count="1" manualBreakCount="1">
    <brk id="4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sheetPr>
  <dimension ref="B1:G29"/>
  <sheetViews>
    <sheetView showGridLines="0" view="pageBreakPreview" zoomScale="80" zoomScaleNormal="100" zoomScaleSheetLayoutView="80" workbookViewId="0">
      <pane ySplit="10" topLeftCell="A11" activePane="bottomLeft" state="frozen"/>
      <selection activeCell="F8" sqref="F8"/>
      <selection pane="bottomLeft" activeCell="B1" sqref="B1"/>
    </sheetView>
  </sheetViews>
  <sheetFormatPr baseColWidth="10" defaultRowHeight="15" x14ac:dyDescent="0.25"/>
  <cols>
    <col min="2" max="2" width="4.28515625" customWidth="1"/>
    <col min="3" max="3" width="8.42578125" bestFit="1" customWidth="1"/>
    <col min="4" max="4" width="53.85546875" bestFit="1" customWidth="1"/>
    <col min="5" max="5" width="13.5703125" bestFit="1" customWidth="1"/>
    <col min="6" max="7" width="45.5703125" customWidth="1"/>
    <col min="8" max="8" width="4.28515625" customWidth="1"/>
  </cols>
  <sheetData>
    <row r="1" spans="2:7" ht="18" x14ac:dyDescent="0.35">
      <c r="B1" s="6"/>
      <c r="C1" s="6"/>
      <c r="E1" s="290"/>
      <c r="F1" s="6"/>
      <c r="G1" s="6"/>
    </row>
    <row r="2" spans="2:7" ht="18" x14ac:dyDescent="0.35">
      <c r="B2" s="6"/>
      <c r="C2" s="6"/>
      <c r="D2" s="305" t="s">
        <v>0</v>
      </c>
      <c r="E2" s="290"/>
      <c r="F2" s="102"/>
      <c r="G2" s="6"/>
    </row>
    <row r="3" spans="2:7" ht="18" x14ac:dyDescent="0.35">
      <c r="B3" s="6"/>
      <c r="C3" s="6"/>
      <c r="D3" s="305" t="s">
        <v>1</v>
      </c>
      <c r="E3" s="290"/>
      <c r="F3" s="102"/>
      <c r="G3" s="6"/>
    </row>
    <row r="4" spans="2:7" ht="18" x14ac:dyDescent="0.35">
      <c r="B4" s="6"/>
      <c r="C4" s="6"/>
      <c r="D4" s="305" t="s">
        <v>266</v>
      </c>
      <c r="E4" s="291"/>
      <c r="F4" s="6"/>
      <c r="G4" s="6"/>
    </row>
    <row r="5" spans="2:7" ht="14.25" customHeight="1" x14ac:dyDescent="0.35">
      <c r="B5" s="6"/>
      <c r="C5" s="277"/>
      <c r="D5" s="318" t="s">
        <v>1728</v>
      </c>
      <c r="E5" s="103"/>
      <c r="F5" s="6"/>
      <c r="G5" s="6"/>
    </row>
    <row r="6" spans="2:7" ht="14.25" customHeight="1" x14ac:dyDescent="0.35">
      <c r="B6" s="6"/>
      <c r="C6" s="111"/>
      <c r="D6" s="6"/>
      <c r="E6" s="6"/>
      <c r="F6" s="6"/>
      <c r="G6" s="6"/>
    </row>
    <row r="7" spans="2:7" ht="14.25" customHeight="1" x14ac:dyDescent="0.35">
      <c r="B7" s="6"/>
      <c r="C7" s="112"/>
      <c r="D7" s="6"/>
      <c r="E7" s="6"/>
      <c r="F7" s="6"/>
      <c r="G7" s="6"/>
    </row>
    <row r="8" spans="2:7" s="3" customFormat="1" ht="18" x14ac:dyDescent="0.35">
      <c r="C8" s="104"/>
      <c r="D8" s="105" t="str">
        <f>'Resumen de Calidad'!F19</f>
        <v>Completar celda D2</v>
      </c>
      <c r="F8" s="106" t="s">
        <v>428</v>
      </c>
      <c r="G8" s="107" t="s">
        <v>1747</v>
      </c>
    </row>
    <row r="9" spans="2:7" x14ac:dyDescent="0.25">
      <c r="C9" s="5"/>
      <c r="D9" s="5"/>
      <c r="E9" s="5"/>
      <c r="F9" s="5"/>
      <c r="G9" s="5"/>
    </row>
    <row r="10" spans="2:7" ht="15.75" x14ac:dyDescent="0.3">
      <c r="C10" s="312"/>
      <c r="D10" s="306" t="s">
        <v>351</v>
      </c>
      <c r="E10" s="306" t="s">
        <v>283</v>
      </c>
      <c r="F10" s="306" t="s">
        <v>429</v>
      </c>
      <c r="G10" s="306" t="s">
        <v>430</v>
      </c>
    </row>
    <row r="11" spans="2:7" ht="18" x14ac:dyDescent="0.25">
      <c r="C11" s="301">
        <v>1</v>
      </c>
      <c r="D11" s="313" t="s">
        <v>431</v>
      </c>
      <c r="E11" s="311" t="s">
        <v>1460</v>
      </c>
      <c r="F11" s="313"/>
      <c r="G11" s="316"/>
    </row>
    <row r="12" spans="2:7" ht="18" x14ac:dyDescent="0.25">
      <c r="C12" s="301">
        <v>2</v>
      </c>
      <c r="D12" s="307" t="s">
        <v>432</v>
      </c>
      <c r="E12" s="108"/>
      <c r="F12" s="307"/>
      <c r="G12" s="310"/>
    </row>
    <row r="13" spans="2:7" ht="18" x14ac:dyDescent="0.25">
      <c r="C13" s="308">
        <v>2.1</v>
      </c>
      <c r="D13" s="314" t="s">
        <v>433</v>
      </c>
      <c r="E13" s="311"/>
      <c r="F13" s="314"/>
      <c r="G13" s="317"/>
    </row>
    <row r="14" spans="2:7" ht="18" x14ac:dyDescent="0.25">
      <c r="C14" s="308">
        <v>2.2000000000000002</v>
      </c>
      <c r="D14" s="309" t="s">
        <v>120</v>
      </c>
      <c r="E14" s="108"/>
      <c r="F14" s="309"/>
      <c r="G14" s="310"/>
    </row>
    <row r="15" spans="2:7" ht="18" x14ac:dyDescent="0.25">
      <c r="C15" s="308">
        <v>2.2999999999999998</v>
      </c>
      <c r="D15" s="314" t="s">
        <v>434</v>
      </c>
      <c r="E15" s="311"/>
      <c r="F15" s="314"/>
      <c r="G15" s="317"/>
    </row>
    <row r="16" spans="2:7" ht="18" x14ac:dyDescent="0.25">
      <c r="C16" s="308">
        <v>2.4</v>
      </c>
      <c r="D16" s="309" t="s">
        <v>435</v>
      </c>
      <c r="E16" s="108"/>
      <c r="F16" s="309"/>
      <c r="G16" s="310"/>
    </row>
    <row r="17" spans="3:7" ht="18" x14ac:dyDescent="0.25">
      <c r="C17" s="301">
        <v>3</v>
      </c>
      <c r="D17" s="315" t="s">
        <v>364</v>
      </c>
      <c r="E17" s="311"/>
      <c r="F17" s="315"/>
      <c r="G17" s="317"/>
    </row>
    <row r="18" spans="3:7" ht="18" x14ac:dyDescent="0.25">
      <c r="C18" s="301">
        <v>4</v>
      </c>
      <c r="D18" s="307" t="s">
        <v>365</v>
      </c>
      <c r="E18" s="108"/>
      <c r="F18" s="307"/>
      <c r="G18" s="310"/>
    </row>
    <row r="19" spans="3:7" ht="18" x14ac:dyDescent="0.25">
      <c r="C19" s="301">
        <v>5</v>
      </c>
      <c r="D19" s="315" t="s">
        <v>366</v>
      </c>
      <c r="E19" s="311"/>
      <c r="F19" s="315"/>
      <c r="G19" s="317"/>
    </row>
    <row r="20" spans="3:7" ht="18" x14ac:dyDescent="0.25">
      <c r="C20" s="301">
        <v>6</v>
      </c>
      <c r="D20" s="307" t="s">
        <v>367</v>
      </c>
      <c r="E20" s="108"/>
      <c r="F20" s="307"/>
      <c r="G20" s="310"/>
    </row>
    <row r="21" spans="3:7" ht="18" x14ac:dyDescent="0.25">
      <c r="C21" s="301">
        <v>7</v>
      </c>
      <c r="D21" s="315" t="s">
        <v>368</v>
      </c>
      <c r="E21" s="311"/>
      <c r="F21" s="315"/>
      <c r="G21" s="317"/>
    </row>
    <row r="22" spans="3:7" ht="18" x14ac:dyDescent="0.25">
      <c r="C22" s="301">
        <v>8</v>
      </c>
      <c r="D22" s="307" t="s">
        <v>369</v>
      </c>
      <c r="E22" s="108"/>
      <c r="F22" s="307"/>
      <c r="G22" s="310"/>
    </row>
    <row r="23" spans="3:7" ht="18" x14ac:dyDescent="0.25">
      <c r="C23" s="301">
        <v>9</v>
      </c>
      <c r="D23" s="315" t="s">
        <v>370</v>
      </c>
      <c r="E23" s="311"/>
      <c r="F23" s="315"/>
      <c r="G23" s="317"/>
    </row>
    <row r="24" spans="3:7" ht="18" x14ac:dyDescent="0.25">
      <c r="C24" s="301">
        <v>10</v>
      </c>
      <c r="D24" s="307" t="s">
        <v>371</v>
      </c>
      <c r="E24" s="108"/>
      <c r="F24" s="307"/>
      <c r="G24" s="310"/>
    </row>
    <row r="25" spans="3:7" ht="18" x14ac:dyDescent="0.25">
      <c r="C25" s="301">
        <v>11</v>
      </c>
      <c r="D25" s="315" t="s">
        <v>372</v>
      </c>
      <c r="E25" s="311"/>
      <c r="F25" s="315"/>
      <c r="G25" s="317"/>
    </row>
    <row r="26" spans="3:7" ht="18" x14ac:dyDescent="0.25">
      <c r="C26" s="301">
        <v>12</v>
      </c>
      <c r="D26" s="307" t="s">
        <v>373</v>
      </c>
      <c r="E26" s="108"/>
      <c r="F26" s="307"/>
      <c r="G26" s="310"/>
    </row>
    <row r="27" spans="3:7" ht="18" x14ac:dyDescent="0.25">
      <c r="C27" s="301">
        <v>13</v>
      </c>
      <c r="D27" s="315" t="s">
        <v>436</v>
      </c>
      <c r="E27" s="311"/>
      <c r="F27" s="315"/>
      <c r="G27" s="317"/>
    </row>
    <row r="29" spans="3:7" ht="18" x14ac:dyDescent="0.35">
      <c r="C29" s="7" t="s">
        <v>437</v>
      </c>
    </row>
  </sheetData>
  <sheetProtection sheet="1" objects="1" scenarios="1"/>
  <conditionalFormatting sqref="E11:E27">
    <cfRule type="containsText" dxfId="3" priority="3" operator="containsText" text="ý">
      <formula>NOT(ISERROR(SEARCH("ý",E11)))</formula>
    </cfRule>
    <cfRule type="containsText" dxfId="2" priority="4" operator="containsText" text="þ">
      <formula>NOT(ISERROR(SEARCH("þ",E11)))</formula>
    </cfRule>
  </conditionalFormatting>
  <conditionalFormatting sqref="E27">
    <cfRule type="containsText" dxfId="1" priority="1" operator="containsText" text="ý">
      <formula>NOT(ISERROR(SEARCH("ý",E27)))</formula>
    </cfRule>
    <cfRule type="containsText" dxfId="0" priority="2" operator="containsText" text="þ">
      <formula>NOT(ISERROR(SEARCH("þ",E27)))</formula>
    </cfRule>
  </conditionalFormatting>
  <pageMargins left="0.7" right="0.7" top="0.75" bottom="0.75" header="0.3" footer="0.3"/>
  <pageSetup scale="48"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sheetPr>
  <dimension ref="A1:AV1135"/>
  <sheetViews>
    <sheetView zoomScaleNormal="100" zoomScaleSheetLayoutView="54" workbookViewId="0">
      <pane xSplit="5" ySplit="1" topLeftCell="Q2" activePane="bottomRight" state="frozen"/>
      <selection pane="topRight" activeCell="F1" sqref="F1"/>
      <selection pane="bottomLeft" activeCell="A2" sqref="A2"/>
      <selection pane="bottomRight" activeCell="Z15" sqref="Z15"/>
    </sheetView>
  </sheetViews>
  <sheetFormatPr baseColWidth="10" defaultColWidth="4.28515625" defaultRowHeight="15" x14ac:dyDescent="0.25"/>
  <cols>
    <col min="1" max="1" width="7" style="3" bestFit="1" customWidth="1"/>
    <col min="2" max="2" width="13.42578125" style="3" customWidth="1"/>
    <col min="3" max="3" width="14.28515625" style="132" bestFit="1" customWidth="1"/>
    <col min="4" max="4" width="13.140625" style="132" bestFit="1" customWidth="1"/>
    <col min="5" max="5" width="12.42578125" style="3" bestFit="1" customWidth="1"/>
    <col min="6" max="6" width="16.7109375" style="3" bestFit="1" customWidth="1"/>
    <col min="7" max="7" width="7" style="3" bestFit="1" customWidth="1"/>
    <col min="8" max="8" width="6.5703125" style="3" bestFit="1" customWidth="1"/>
    <col min="9" max="9" width="20.42578125" style="3" bestFit="1" customWidth="1"/>
    <col min="10" max="10" width="8.42578125" style="3" customWidth="1"/>
    <col min="11" max="11" width="25.5703125" style="3" bestFit="1" customWidth="1"/>
    <col min="12" max="12" width="7" style="3" bestFit="1" customWidth="1"/>
    <col min="13" max="13" width="23.140625" style="3" bestFit="1" customWidth="1"/>
    <col min="14" max="14" width="14.140625" style="3" bestFit="1" customWidth="1"/>
    <col min="15" max="15" width="15.140625" style="3" bestFit="1" customWidth="1"/>
    <col min="16" max="16" width="22.140625" style="3" customWidth="1"/>
    <col min="17" max="17" width="16.85546875" style="3" bestFit="1" customWidth="1"/>
    <col min="18" max="18" width="27" style="3" bestFit="1" customWidth="1"/>
    <col min="19" max="19" width="13.140625" style="3" customWidth="1"/>
    <col min="20" max="20" width="10" style="3" customWidth="1"/>
    <col min="21" max="21" width="14.5703125" style="3" customWidth="1"/>
    <col min="22" max="22" width="18.28515625" style="3" customWidth="1"/>
    <col min="23" max="23" width="13" style="3" customWidth="1"/>
    <col min="24" max="24" width="15.5703125" style="3" customWidth="1"/>
    <col min="25" max="25" width="17.7109375" style="133" customWidth="1"/>
    <col min="26" max="39" width="11.42578125" style="3" customWidth="1"/>
    <col min="40" max="40" width="12.85546875" style="132" customWidth="1"/>
    <col min="41" max="41" width="12.28515625" style="3" customWidth="1"/>
    <col min="42" max="42" width="12.5703125" style="3" customWidth="1"/>
    <col min="43" max="46" width="12.7109375" style="3" customWidth="1"/>
    <col min="47" max="47" width="5" style="3" bestFit="1" customWidth="1"/>
    <col min="48" max="16384" width="4.28515625" style="3"/>
  </cols>
  <sheetData>
    <row r="1" spans="1:48" s="125" customFormat="1" ht="35.25" customHeight="1" x14ac:dyDescent="0.25">
      <c r="A1" s="134" t="s">
        <v>11</v>
      </c>
      <c r="B1" s="135" t="s">
        <v>12</v>
      </c>
      <c r="C1" s="134" t="s">
        <v>13</v>
      </c>
      <c r="D1" s="134" t="s">
        <v>14</v>
      </c>
      <c r="E1" s="134" t="s">
        <v>15</v>
      </c>
      <c r="F1" s="136" t="s">
        <v>217</v>
      </c>
      <c r="G1" s="136" t="s">
        <v>218</v>
      </c>
      <c r="H1" s="136" t="s">
        <v>219</v>
      </c>
      <c r="I1" s="136" t="s">
        <v>220</v>
      </c>
      <c r="J1" s="124" t="s">
        <v>221</v>
      </c>
      <c r="K1" s="124" t="s">
        <v>222</v>
      </c>
      <c r="L1" s="124" t="s">
        <v>223</v>
      </c>
      <c r="M1" s="124" t="s">
        <v>224</v>
      </c>
      <c r="N1" s="134" t="s">
        <v>225</v>
      </c>
      <c r="O1" s="134" t="s">
        <v>226</v>
      </c>
      <c r="P1" s="135" t="s">
        <v>227</v>
      </c>
      <c r="Q1" s="136" t="s">
        <v>1573</v>
      </c>
      <c r="R1" s="136" t="s">
        <v>16</v>
      </c>
      <c r="S1" s="134" t="s">
        <v>228</v>
      </c>
      <c r="T1" s="134" t="s">
        <v>229</v>
      </c>
      <c r="U1" s="134" t="s">
        <v>230</v>
      </c>
      <c r="V1" s="134" t="s">
        <v>231</v>
      </c>
      <c r="W1" s="136" t="s">
        <v>232</v>
      </c>
      <c r="X1" s="124" t="s">
        <v>233</v>
      </c>
      <c r="Y1" s="137" t="s">
        <v>234</v>
      </c>
      <c r="Z1" s="134" t="s">
        <v>235</v>
      </c>
      <c r="AA1" s="134" t="s">
        <v>236</v>
      </c>
      <c r="AB1" s="134" t="s">
        <v>237</v>
      </c>
      <c r="AC1" s="136" t="s">
        <v>238</v>
      </c>
      <c r="AD1" s="136" t="s">
        <v>239</v>
      </c>
      <c r="AE1" s="136" t="s">
        <v>240</v>
      </c>
      <c r="AF1" s="136" t="s">
        <v>241</v>
      </c>
      <c r="AG1" s="134" t="s">
        <v>242</v>
      </c>
      <c r="AH1" s="134" t="s">
        <v>243</v>
      </c>
      <c r="AI1" s="134" t="s">
        <v>244</v>
      </c>
      <c r="AJ1" s="134" t="s">
        <v>245</v>
      </c>
      <c r="AK1" s="136" t="s">
        <v>246</v>
      </c>
      <c r="AL1" s="136" t="s">
        <v>247</v>
      </c>
      <c r="AM1" s="136" t="s">
        <v>248</v>
      </c>
      <c r="AN1" s="138" t="s">
        <v>249</v>
      </c>
      <c r="AO1" s="138" t="s">
        <v>382</v>
      </c>
      <c r="AP1" s="138" t="s">
        <v>387</v>
      </c>
      <c r="AQ1" s="138" t="s">
        <v>393</v>
      </c>
      <c r="AR1" s="138" t="s">
        <v>394</v>
      </c>
      <c r="AS1" s="138" t="s">
        <v>395</v>
      </c>
      <c r="AT1" s="138" t="s">
        <v>396</v>
      </c>
    </row>
    <row r="2" spans="1:48" s="131" customFormat="1" x14ac:dyDescent="0.25">
      <c r="A2" s="126" t="s">
        <v>1718</v>
      </c>
      <c r="B2" s="127" t="s">
        <v>1461</v>
      </c>
      <c r="C2" s="128" t="s">
        <v>50</v>
      </c>
      <c r="D2" s="128" t="s">
        <v>1461</v>
      </c>
      <c r="E2" s="247" t="s">
        <v>1590</v>
      </c>
      <c r="F2" s="3"/>
      <c r="G2" s="3"/>
      <c r="H2" s="3"/>
      <c r="I2" s="3"/>
      <c r="J2" s="3"/>
      <c r="K2" s="3"/>
      <c r="L2" s="3"/>
      <c r="M2" s="3"/>
      <c r="N2" s="3"/>
      <c r="O2" s="3"/>
      <c r="P2" s="3"/>
      <c r="Q2" s="126" t="s">
        <v>1725</v>
      </c>
      <c r="R2" s="126" t="s">
        <v>289</v>
      </c>
      <c r="S2" s="3"/>
      <c r="T2" s="3"/>
      <c r="U2" s="3"/>
      <c r="V2" s="126"/>
      <c r="W2" s="126" t="s">
        <v>250</v>
      </c>
      <c r="X2" s="126" t="s">
        <v>251</v>
      </c>
      <c r="Y2" s="129"/>
      <c r="Z2" s="3"/>
      <c r="AA2" s="3"/>
      <c r="AB2" s="3"/>
      <c r="AC2" s="3"/>
      <c r="AD2" s="3"/>
      <c r="AE2" s="3"/>
      <c r="AF2" s="3"/>
      <c r="AG2" s="3"/>
      <c r="AH2" s="3"/>
      <c r="AI2" s="3"/>
      <c r="AJ2" s="3"/>
      <c r="AK2" s="3"/>
      <c r="AL2" s="3"/>
      <c r="AM2" s="3" t="s">
        <v>252</v>
      </c>
      <c r="AN2" s="130" t="str">
        <f>IF(Y2&lt;&gt;"",(IF(P2&lt;&gt;"",VLOOKUP(P2,'Base Maestra'!$A$74:$B$567,2,FALSE),"No se evalúa")),"")</f>
        <v/>
      </c>
      <c r="AO2" s="130" t="str">
        <f t="shared" ref="AO2:AO3" si="0">IF(Y2&lt;&gt;"",(IF(W2="",(IF((COUNTA(F2:M2))=7,"Completo","Incompleto")),"No se evalúa")),"")</f>
        <v/>
      </c>
      <c r="AP2" s="130" t="str">
        <f>IF(Y2="","",(IF(W2="",VLOOKUP(S2,'Base Maestra'!$D$74:$E$85,2,FALSE),"No se evalúa")))</f>
        <v/>
      </c>
      <c r="AQ2" s="130" t="str">
        <f>IF($Y2&lt;&gt;"",(IF($W2="",VLOOKUP(Z2,'Base Maestra'!$D$89:$E$98,2,FALSE),"No se evalúa")),"")</f>
        <v/>
      </c>
      <c r="AR2" s="130" t="str">
        <f>IF($Y2="","",(IF($W2="",VLOOKUP(AC2,'Base Maestra'!$D$102:$E$107,2,FALSE),"No se evalúa")))</f>
        <v/>
      </c>
      <c r="AS2" s="130" t="str">
        <f>IF($Y2="","",(IF($W2="",VLOOKUP(AG2,'Base Maestra'!$D$110:$E$117,2,FALSE),"No se evalúa")))</f>
        <v/>
      </c>
      <c r="AT2" s="130" t="str">
        <f>IF($Y2="","",(IF($W2="",VLOOKUP(AK2,'Base Maestra'!$D$121:$E$126,2,FALSE),"No se evalúa")))</f>
        <v/>
      </c>
      <c r="AU2" s="3"/>
      <c r="AV2" s="3"/>
    </row>
    <row r="3" spans="1:48" s="131" customFormat="1" x14ac:dyDescent="0.25">
      <c r="A3" s="126" t="s">
        <v>1718</v>
      </c>
      <c r="B3" s="127" t="s">
        <v>1461</v>
      </c>
      <c r="C3" s="128" t="s">
        <v>50</v>
      </c>
      <c r="D3" s="128" t="s">
        <v>1461</v>
      </c>
      <c r="E3" s="247" t="s">
        <v>1590</v>
      </c>
      <c r="F3" s="3"/>
      <c r="G3" s="3"/>
      <c r="H3" s="3"/>
      <c r="I3" s="3"/>
      <c r="J3" s="3"/>
      <c r="K3" s="3"/>
      <c r="L3" s="3"/>
      <c r="M3" s="3"/>
      <c r="N3" s="3"/>
      <c r="O3" s="3"/>
      <c r="P3" s="3"/>
      <c r="Q3" s="126" t="s">
        <v>1725</v>
      </c>
      <c r="R3" s="126" t="s">
        <v>289</v>
      </c>
      <c r="S3" s="3"/>
      <c r="T3" s="3"/>
      <c r="U3" s="3"/>
      <c r="V3" s="126"/>
      <c r="W3" s="126" t="s">
        <v>253</v>
      </c>
      <c r="X3" s="126" t="s">
        <v>254</v>
      </c>
      <c r="Y3" s="129"/>
      <c r="Z3" s="3"/>
      <c r="AA3" s="3"/>
      <c r="AB3" s="3"/>
      <c r="AC3" s="3"/>
      <c r="AD3" s="3"/>
      <c r="AE3" s="3"/>
      <c r="AF3" s="3"/>
      <c r="AG3" s="3"/>
      <c r="AH3" s="3"/>
      <c r="AI3" s="3"/>
      <c r="AJ3" s="3"/>
      <c r="AK3" s="3"/>
      <c r="AL3" s="3"/>
      <c r="AM3" s="3" t="s">
        <v>252</v>
      </c>
      <c r="AN3" s="130" t="str">
        <f>IF(Y3&lt;&gt;"",(IF(P3&lt;&gt;"",VLOOKUP(P3,'Base Maestra'!$A$74:$B$567,2,FALSE),"No se evalúa")),"")</f>
        <v/>
      </c>
      <c r="AO3" s="130" t="str">
        <f t="shared" si="0"/>
        <v/>
      </c>
      <c r="AP3" s="130" t="str">
        <f>IF(Y3="","",(IF(W3="",VLOOKUP(S3,'Base Maestra'!$D$74:$E$85,2,FALSE),"No se evalúa")))</f>
        <v/>
      </c>
      <c r="AQ3" s="130" t="str">
        <f>IF($Y3&lt;&gt;"",(IF($W3="",VLOOKUP(Z3,'Base Maestra'!$D$89:$E$98,2,FALSE),"No se evalúa")),"")</f>
        <v/>
      </c>
      <c r="AR3" s="130" t="str">
        <f>IF($Y3="","",(IF($W3="",VLOOKUP(AC3,'Base Maestra'!$D$102:$E$107,2,FALSE),"No se evalúa")))</f>
        <v/>
      </c>
      <c r="AS3" s="130" t="str">
        <f>IF($Y3="","",(IF($W3="",VLOOKUP(AG3,'Base Maestra'!$D$110:$E$117,2,FALSE),"No se evalúa")))</f>
        <v/>
      </c>
      <c r="AT3" s="130" t="str">
        <f>IF($Y3="","",(IF($W3="",VLOOKUP(AK3,'Base Maestra'!$D$121:$E$126,2,FALSE),"No se evalúa")))</f>
        <v/>
      </c>
      <c r="AU3" s="3"/>
      <c r="AV3" s="3"/>
    </row>
    <row r="4" spans="1:48" s="131" customFormat="1" x14ac:dyDescent="0.25">
      <c r="A4" s="126" t="s">
        <v>1718</v>
      </c>
      <c r="B4" s="127" t="s">
        <v>1461</v>
      </c>
      <c r="C4" s="128" t="s">
        <v>50</v>
      </c>
      <c r="D4" s="128" t="s">
        <v>1461</v>
      </c>
      <c r="E4" s="247" t="s">
        <v>1590</v>
      </c>
      <c r="F4" s="3"/>
      <c r="G4" s="3"/>
      <c r="H4" s="3"/>
      <c r="I4" s="3"/>
      <c r="J4" s="3"/>
      <c r="K4" s="3"/>
      <c r="L4" s="3"/>
      <c r="M4" s="3"/>
      <c r="N4" s="3"/>
      <c r="O4" s="3"/>
      <c r="P4" s="3"/>
      <c r="Q4" s="126" t="s">
        <v>1725</v>
      </c>
      <c r="R4" s="126" t="s">
        <v>289</v>
      </c>
      <c r="S4" s="3"/>
      <c r="T4" s="3"/>
      <c r="U4" s="3"/>
      <c r="V4" s="126"/>
      <c r="W4" s="126" t="s">
        <v>255</v>
      </c>
      <c r="X4" s="126" t="s">
        <v>256</v>
      </c>
      <c r="Y4" s="129"/>
      <c r="Z4" s="3"/>
      <c r="AA4" s="3"/>
      <c r="AB4" s="3"/>
      <c r="AC4" s="3"/>
      <c r="AD4" s="3"/>
      <c r="AE4" s="3"/>
      <c r="AF4" s="3"/>
      <c r="AG4" s="3"/>
      <c r="AH4" s="3"/>
      <c r="AI4" s="3"/>
      <c r="AJ4" s="3"/>
      <c r="AK4" s="3"/>
      <c r="AL4" s="3"/>
      <c r="AM4" s="3" t="s">
        <v>252</v>
      </c>
      <c r="AN4" s="130" t="str">
        <f>IF(Y4&lt;&gt;"",(IF(P4&lt;&gt;"",VLOOKUP(P4,'Base Maestra'!$A$74:$B$567,2,FALSE),"No se evalúa")),"")</f>
        <v/>
      </c>
      <c r="AO4" s="130" t="str">
        <f t="shared" ref="AO4:AO5" si="1">IF(Y4&lt;&gt;"",(IF(W4="",(IF((COUNTA(F4:M4))=7,"Completo","Incompleto")),"No se evalúa")),"")</f>
        <v/>
      </c>
      <c r="AP4" s="130" t="str">
        <f>IF(Y4="","",(IF(W4="",VLOOKUP(S4,'Base Maestra'!$D$74:$E$85,2,FALSE),"No se evalúa")))</f>
        <v/>
      </c>
      <c r="AQ4" s="130" t="str">
        <f>IF($Y4&lt;&gt;"",(IF($W4="",VLOOKUP(Z4,'Base Maestra'!$D$89:$E$98,2,FALSE),"No se evalúa")),"")</f>
        <v/>
      </c>
      <c r="AR4" s="130" t="str">
        <f>IF($Y4="","",(IF($W4="",VLOOKUP(AC4,'Base Maestra'!$D$102:$E$107,2,FALSE),"No se evalúa")))</f>
        <v/>
      </c>
      <c r="AS4" s="130" t="str">
        <f>IF($Y4="","",(IF($W4="",VLOOKUP(AG4,'Base Maestra'!$D$110:$E$117,2,FALSE),"No se evalúa")))</f>
        <v/>
      </c>
      <c r="AT4" s="130" t="str">
        <f>IF($Y4="","",(IF($W4="",VLOOKUP(AK4,'Base Maestra'!$D$121:$E$126,2,FALSE),"No se evalúa")))</f>
        <v/>
      </c>
      <c r="AU4" s="3"/>
      <c r="AV4" s="3"/>
    </row>
    <row r="5" spans="1:48" s="131" customFormat="1" x14ac:dyDescent="0.25">
      <c r="A5" s="126" t="s">
        <v>1718</v>
      </c>
      <c r="B5" s="127" t="s">
        <v>1461</v>
      </c>
      <c r="C5" s="128" t="s">
        <v>50</v>
      </c>
      <c r="D5" s="128" t="s">
        <v>1461</v>
      </c>
      <c r="E5" s="247" t="s">
        <v>1590</v>
      </c>
      <c r="F5" s="3"/>
      <c r="G5" s="3"/>
      <c r="H5" s="3"/>
      <c r="I5" s="3"/>
      <c r="J5" s="3"/>
      <c r="K5" s="3"/>
      <c r="L5" s="3"/>
      <c r="M5" s="3"/>
      <c r="N5" s="3"/>
      <c r="O5" s="3"/>
      <c r="P5" s="3"/>
      <c r="Q5" s="126" t="s">
        <v>1725</v>
      </c>
      <c r="R5" s="126" t="s">
        <v>289</v>
      </c>
      <c r="S5" s="3"/>
      <c r="T5" s="3"/>
      <c r="U5" s="3"/>
      <c r="V5" s="126"/>
      <c r="W5" s="126" t="s">
        <v>257</v>
      </c>
      <c r="X5" s="126" t="s">
        <v>251</v>
      </c>
      <c r="Y5" s="129"/>
      <c r="Z5" s="3"/>
      <c r="AA5" s="3"/>
      <c r="AB5" s="3"/>
      <c r="AC5" s="3"/>
      <c r="AD5" s="3"/>
      <c r="AE5" s="3"/>
      <c r="AF5" s="3"/>
      <c r="AG5" s="3"/>
      <c r="AH5" s="3"/>
      <c r="AI5" s="3"/>
      <c r="AJ5" s="3"/>
      <c r="AK5" s="3"/>
      <c r="AL5" s="3"/>
      <c r="AM5" s="3" t="s">
        <v>252</v>
      </c>
      <c r="AN5" s="130" t="str">
        <f>IF(Y5&lt;&gt;"",(IF(P5&lt;&gt;"",VLOOKUP(P5,'Base Maestra'!$A$74:$B$567,2,FALSE),"No se evalúa")),"")</f>
        <v/>
      </c>
      <c r="AO5" s="130" t="str">
        <f t="shared" si="1"/>
        <v/>
      </c>
      <c r="AP5" s="130" t="str">
        <f>IF(Y5="","",(IF(W5="",VLOOKUP(S5,'Base Maestra'!$D$74:$E$85,2,FALSE),"No se evalúa")))</f>
        <v/>
      </c>
      <c r="AQ5" s="130" t="str">
        <f>IF($Y5&lt;&gt;"",(IF($W5="",VLOOKUP(Z5,'Base Maestra'!$D$89:$E$98,2,FALSE),"No se evalúa")),"")</f>
        <v/>
      </c>
      <c r="AR5" s="130" t="str">
        <f>IF($Y5="","",(IF($W5="",VLOOKUP(AC5,'Base Maestra'!$D$102:$E$107,2,FALSE),"No se evalúa")))</f>
        <v/>
      </c>
      <c r="AS5" s="130" t="str">
        <f>IF($Y5="","",(IF($W5="",VLOOKUP(AG5,'Base Maestra'!$D$110:$E$117,2,FALSE),"No se evalúa")))</f>
        <v/>
      </c>
      <c r="AT5" s="130" t="str">
        <f>IF($Y5="","",(IF($W5="",VLOOKUP(AK5,'Base Maestra'!$D$121:$E$126,2,FALSE),"No se evalúa")))</f>
        <v/>
      </c>
      <c r="AU5" s="3"/>
      <c r="AV5" s="3"/>
    </row>
    <row r="6" spans="1:48" x14ac:dyDescent="0.25">
      <c r="D6" s="128"/>
      <c r="E6" s="247"/>
      <c r="Q6" s="126"/>
      <c r="R6" s="126"/>
      <c r="AN6" s="130"/>
      <c r="AO6" s="130"/>
      <c r="AP6" s="130"/>
      <c r="AQ6" s="130"/>
      <c r="AR6" s="130"/>
      <c r="AS6" s="130"/>
      <c r="AT6" s="130"/>
      <c r="AV6" s="8"/>
    </row>
    <row r="7" spans="1:48" x14ac:dyDescent="0.25">
      <c r="D7" s="128"/>
      <c r="E7" s="247"/>
      <c r="Q7" s="126"/>
      <c r="R7" s="126"/>
      <c r="AN7" s="130"/>
      <c r="AO7" s="130"/>
      <c r="AP7" s="130"/>
      <c r="AQ7" s="130"/>
      <c r="AR7" s="130"/>
      <c r="AS7" s="130"/>
      <c r="AT7" s="130"/>
    </row>
    <row r="8" spans="1:48" x14ac:dyDescent="0.25">
      <c r="D8" s="128"/>
      <c r="E8" s="247"/>
      <c r="Q8" s="126"/>
      <c r="R8" s="126"/>
      <c r="AN8" s="130"/>
      <c r="AO8" s="130"/>
      <c r="AP8" s="130"/>
      <c r="AQ8" s="130"/>
      <c r="AR8" s="130"/>
      <c r="AS8" s="130"/>
      <c r="AT8" s="130"/>
    </row>
    <row r="9" spans="1:48" x14ac:dyDescent="0.25">
      <c r="D9" s="128"/>
      <c r="E9" s="247"/>
      <c r="Q9" s="126"/>
      <c r="R9" s="126"/>
      <c r="AN9" s="130"/>
      <c r="AO9" s="130"/>
      <c r="AP9" s="130"/>
      <c r="AQ9" s="130"/>
      <c r="AR9" s="130"/>
      <c r="AS9" s="130"/>
      <c r="AT9" s="130"/>
    </row>
    <row r="10" spans="1:48" x14ac:dyDescent="0.25">
      <c r="D10" s="128"/>
      <c r="E10" s="247"/>
      <c r="P10" s="275"/>
      <c r="Q10" s="126"/>
      <c r="R10" s="126"/>
      <c r="AN10" s="130"/>
      <c r="AO10" s="130"/>
      <c r="AP10" s="130"/>
      <c r="AQ10" s="130"/>
      <c r="AR10" s="130"/>
      <c r="AS10" s="130"/>
      <c r="AT10" s="130"/>
    </row>
    <row r="11" spans="1:48" x14ac:dyDescent="0.25">
      <c r="D11" s="128"/>
      <c r="E11" s="247"/>
      <c r="Q11" s="126"/>
      <c r="R11" s="126"/>
      <c r="AB11" s="133"/>
      <c r="AN11" s="130"/>
      <c r="AO11" s="130"/>
      <c r="AP11" s="130"/>
      <c r="AQ11" s="130"/>
      <c r="AR11" s="130"/>
      <c r="AS11" s="130"/>
      <c r="AT11" s="130"/>
    </row>
    <row r="12" spans="1:48" x14ac:dyDescent="0.25">
      <c r="D12" s="128"/>
      <c r="E12" s="247"/>
      <c r="Q12" s="126"/>
      <c r="R12" s="126"/>
      <c r="AB12" s="133"/>
      <c r="AN12" s="130"/>
      <c r="AO12" s="130"/>
      <c r="AP12" s="130"/>
      <c r="AQ12" s="130"/>
      <c r="AR12" s="130"/>
      <c r="AS12" s="130"/>
      <c r="AT12" s="130"/>
    </row>
    <row r="13" spans="1:48" x14ac:dyDescent="0.25">
      <c r="D13" s="128"/>
      <c r="E13" s="247"/>
      <c r="Q13" s="126"/>
      <c r="R13" s="126"/>
      <c r="AB13" s="133"/>
      <c r="AN13" s="130"/>
      <c r="AO13" s="130"/>
      <c r="AP13" s="130"/>
      <c r="AQ13" s="130"/>
      <c r="AR13" s="130"/>
      <c r="AS13" s="130"/>
      <c r="AT13" s="130"/>
    </row>
    <row r="14" spans="1:48" x14ac:dyDescent="0.25">
      <c r="D14" s="128"/>
      <c r="E14" s="247"/>
      <c r="P14" s="275"/>
      <c r="Q14" s="126"/>
      <c r="R14" s="126"/>
      <c r="AB14" s="133"/>
      <c r="AN14" s="130"/>
      <c r="AO14" s="130"/>
      <c r="AP14" s="130"/>
      <c r="AQ14" s="130"/>
      <c r="AR14" s="130"/>
      <c r="AS14" s="130"/>
      <c r="AT14" s="130"/>
    </row>
    <row r="15" spans="1:48" x14ac:dyDescent="0.25">
      <c r="D15" s="128"/>
      <c r="E15" s="247"/>
      <c r="Q15" s="126"/>
      <c r="R15" s="126"/>
      <c r="AB15" s="133"/>
      <c r="AN15" s="130"/>
      <c r="AO15" s="130"/>
      <c r="AP15" s="130"/>
      <c r="AQ15" s="130"/>
      <c r="AR15" s="130"/>
      <c r="AS15" s="130"/>
      <c r="AT15" s="130"/>
    </row>
    <row r="16" spans="1:48" x14ac:dyDescent="0.25">
      <c r="D16" s="128"/>
      <c r="E16" s="247"/>
      <c r="Q16" s="126"/>
      <c r="R16" s="126"/>
      <c r="AN16" s="130"/>
      <c r="AO16" s="130"/>
      <c r="AP16" s="130"/>
      <c r="AQ16" s="130"/>
      <c r="AR16" s="130"/>
      <c r="AS16" s="130"/>
      <c r="AT16" s="130"/>
    </row>
    <row r="17" spans="4:46" x14ac:dyDescent="0.25">
      <c r="D17" s="128"/>
      <c r="E17" s="247"/>
      <c r="Q17" s="126"/>
      <c r="R17" s="126"/>
      <c r="AN17" s="130"/>
      <c r="AO17" s="130"/>
      <c r="AP17" s="130"/>
      <c r="AQ17" s="130"/>
      <c r="AR17" s="130"/>
      <c r="AS17" s="130"/>
      <c r="AT17" s="130"/>
    </row>
    <row r="18" spans="4:46" x14ac:dyDescent="0.25">
      <c r="D18" s="128"/>
      <c r="E18" s="247"/>
      <c r="Q18" s="126"/>
      <c r="R18" s="126"/>
      <c r="AN18" s="130"/>
      <c r="AO18" s="130"/>
      <c r="AP18" s="130"/>
      <c r="AQ18" s="130"/>
      <c r="AR18" s="130"/>
      <c r="AS18" s="130"/>
      <c r="AT18" s="130"/>
    </row>
    <row r="19" spans="4:46" x14ac:dyDescent="0.25">
      <c r="D19" s="128"/>
      <c r="E19" s="247"/>
      <c r="Q19" s="126"/>
      <c r="R19" s="126"/>
      <c r="AN19" s="130"/>
      <c r="AO19" s="130"/>
      <c r="AP19" s="130"/>
      <c r="AQ19" s="130"/>
      <c r="AR19" s="130"/>
      <c r="AS19" s="130"/>
      <c r="AT19" s="130"/>
    </row>
    <row r="20" spans="4:46" x14ac:dyDescent="0.25">
      <c r="D20" s="128"/>
      <c r="E20" s="247"/>
      <c r="Q20" s="126"/>
      <c r="R20" s="126"/>
      <c r="AN20" s="130"/>
      <c r="AO20" s="130"/>
      <c r="AP20" s="130"/>
      <c r="AQ20" s="130"/>
      <c r="AR20" s="130"/>
      <c r="AS20" s="130"/>
      <c r="AT20" s="130"/>
    </row>
    <row r="21" spans="4:46" x14ac:dyDescent="0.25">
      <c r="D21" s="128"/>
      <c r="E21" s="247"/>
      <c r="Q21" s="126"/>
      <c r="R21" s="126"/>
      <c r="AN21" s="130"/>
      <c r="AO21" s="130"/>
      <c r="AP21" s="130"/>
      <c r="AQ21" s="130"/>
      <c r="AR21" s="130"/>
      <c r="AS21" s="130"/>
      <c r="AT21" s="130"/>
    </row>
    <row r="22" spans="4:46" x14ac:dyDescent="0.25">
      <c r="D22" s="128"/>
      <c r="E22" s="247"/>
      <c r="Q22" s="126"/>
      <c r="R22" s="126"/>
      <c r="AN22" s="130"/>
      <c r="AO22" s="130"/>
      <c r="AP22" s="130"/>
      <c r="AQ22" s="130"/>
      <c r="AR22" s="130"/>
      <c r="AS22" s="130"/>
      <c r="AT22" s="130"/>
    </row>
    <row r="23" spans="4:46" x14ac:dyDescent="0.25">
      <c r="D23" s="128"/>
      <c r="E23" s="247"/>
      <c r="Q23" s="126"/>
      <c r="R23" s="126"/>
      <c r="AN23" s="130"/>
      <c r="AO23" s="130"/>
      <c r="AP23" s="130"/>
      <c r="AQ23" s="130"/>
      <c r="AR23" s="130"/>
      <c r="AS23" s="130"/>
      <c r="AT23" s="130"/>
    </row>
    <row r="24" spans="4:46" x14ac:dyDescent="0.25">
      <c r="D24" s="128"/>
      <c r="E24" s="247"/>
      <c r="Q24" s="126"/>
      <c r="R24" s="126"/>
      <c r="AN24" s="130"/>
      <c r="AO24" s="130"/>
      <c r="AP24" s="130"/>
      <c r="AQ24" s="130"/>
      <c r="AR24" s="130"/>
      <c r="AS24" s="130"/>
      <c r="AT24" s="130"/>
    </row>
    <row r="25" spans="4:46" x14ac:dyDescent="0.25">
      <c r="D25" s="128"/>
      <c r="E25" s="247"/>
      <c r="Q25" s="126"/>
      <c r="R25" s="126"/>
      <c r="AN25" s="130"/>
      <c r="AO25" s="130"/>
      <c r="AP25" s="130"/>
      <c r="AQ25" s="130"/>
      <c r="AR25" s="130"/>
      <c r="AS25" s="130"/>
      <c r="AT25" s="130"/>
    </row>
    <row r="26" spans="4:46" x14ac:dyDescent="0.25">
      <c r="D26" s="128"/>
      <c r="E26" s="247"/>
      <c r="Q26" s="126"/>
      <c r="R26" s="126"/>
      <c r="AN26" s="130"/>
      <c r="AO26" s="130"/>
      <c r="AP26" s="130"/>
      <c r="AQ26" s="130"/>
      <c r="AR26" s="130"/>
      <c r="AS26" s="130"/>
      <c r="AT26" s="130"/>
    </row>
    <row r="27" spans="4:46" x14ac:dyDescent="0.25">
      <c r="D27" s="128"/>
      <c r="E27" s="247"/>
      <c r="Q27" s="126"/>
      <c r="R27" s="126"/>
      <c r="AN27" s="130"/>
      <c r="AO27" s="130"/>
      <c r="AP27" s="130"/>
      <c r="AQ27" s="130"/>
      <c r="AR27" s="130"/>
      <c r="AS27" s="130"/>
      <c r="AT27" s="130"/>
    </row>
    <row r="28" spans="4:46" x14ac:dyDescent="0.25">
      <c r="D28" s="128"/>
      <c r="E28" s="247"/>
      <c r="Q28" s="126"/>
      <c r="R28" s="126"/>
      <c r="AN28" s="130"/>
      <c r="AO28" s="130"/>
      <c r="AP28" s="130"/>
      <c r="AQ28" s="130"/>
      <c r="AR28" s="130"/>
      <c r="AS28" s="130"/>
      <c r="AT28" s="130"/>
    </row>
    <row r="29" spans="4:46" x14ac:dyDescent="0.25">
      <c r="D29" s="128"/>
      <c r="E29" s="247"/>
      <c r="Q29" s="126"/>
      <c r="R29" s="126"/>
      <c r="AN29" s="130"/>
      <c r="AO29" s="130"/>
      <c r="AP29" s="130"/>
      <c r="AQ29" s="130"/>
      <c r="AR29" s="130"/>
      <c r="AS29" s="130"/>
      <c r="AT29" s="130"/>
    </row>
    <row r="30" spans="4:46" x14ac:dyDescent="0.25">
      <c r="D30" s="128"/>
      <c r="E30" s="247"/>
      <c r="Q30" s="126"/>
      <c r="R30" s="126"/>
      <c r="AN30" s="130"/>
      <c r="AO30" s="130"/>
      <c r="AP30" s="130"/>
      <c r="AQ30" s="130"/>
      <c r="AR30" s="130"/>
      <c r="AS30" s="130"/>
      <c r="AT30" s="130"/>
    </row>
    <row r="31" spans="4:46" x14ac:dyDescent="0.25">
      <c r="D31" s="128"/>
      <c r="E31" s="247"/>
      <c r="P31" s="275"/>
      <c r="Q31" s="126"/>
      <c r="R31" s="126"/>
      <c r="AN31" s="130"/>
      <c r="AO31" s="130"/>
      <c r="AP31" s="130"/>
      <c r="AQ31" s="130"/>
      <c r="AR31" s="130"/>
      <c r="AS31" s="130"/>
      <c r="AT31" s="130"/>
    </row>
    <row r="32" spans="4:46" x14ac:dyDescent="0.25">
      <c r="D32" s="128"/>
      <c r="E32" s="247"/>
      <c r="P32" s="275"/>
      <c r="Q32" s="126"/>
      <c r="R32" s="126"/>
      <c r="AN32" s="130"/>
      <c r="AO32" s="130"/>
      <c r="AP32" s="130"/>
      <c r="AQ32" s="130"/>
      <c r="AR32" s="130"/>
      <c r="AS32" s="130"/>
      <c r="AT32" s="130"/>
    </row>
    <row r="33" spans="4:46" x14ac:dyDescent="0.25">
      <c r="D33" s="128"/>
      <c r="E33" s="247"/>
      <c r="Q33" s="126"/>
      <c r="R33" s="126"/>
      <c r="AN33" s="130"/>
      <c r="AO33" s="130"/>
      <c r="AP33" s="130"/>
      <c r="AQ33" s="130"/>
      <c r="AR33" s="130"/>
      <c r="AS33" s="130"/>
      <c r="AT33" s="130"/>
    </row>
    <row r="34" spans="4:46" x14ac:dyDescent="0.25">
      <c r="D34" s="128"/>
      <c r="E34" s="247"/>
      <c r="Q34" s="126"/>
      <c r="R34" s="126"/>
      <c r="AN34" s="130"/>
      <c r="AO34" s="130"/>
      <c r="AP34" s="130"/>
      <c r="AQ34" s="130"/>
      <c r="AR34" s="130"/>
      <c r="AS34" s="130"/>
      <c r="AT34" s="130"/>
    </row>
    <row r="35" spans="4:46" x14ac:dyDescent="0.25">
      <c r="D35" s="128"/>
      <c r="E35" s="247"/>
      <c r="P35" s="275"/>
      <c r="Q35" s="126"/>
      <c r="R35" s="126"/>
      <c r="AN35" s="130"/>
      <c r="AO35" s="130"/>
      <c r="AP35" s="130"/>
      <c r="AQ35" s="130"/>
      <c r="AR35" s="130"/>
      <c r="AS35" s="130"/>
      <c r="AT35" s="130"/>
    </row>
    <row r="36" spans="4:46" x14ac:dyDescent="0.25">
      <c r="D36" s="128"/>
      <c r="E36" s="247"/>
      <c r="P36" s="275"/>
      <c r="Q36" s="126"/>
      <c r="R36" s="126"/>
      <c r="AN36" s="130"/>
      <c r="AO36" s="130"/>
      <c r="AP36" s="130"/>
      <c r="AQ36" s="130"/>
      <c r="AR36" s="130"/>
      <c r="AS36" s="130"/>
      <c r="AT36" s="130"/>
    </row>
    <row r="37" spans="4:46" x14ac:dyDescent="0.25">
      <c r="D37" s="128"/>
      <c r="E37" s="247"/>
      <c r="Q37" s="126"/>
      <c r="R37" s="126"/>
      <c r="AN37" s="130"/>
      <c r="AO37" s="130"/>
      <c r="AP37" s="130"/>
      <c r="AQ37" s="130"/>
      <c r="AR37" s="130"/>
      <c r="AS37" s="130"/>
      <c r="AT37" s="130"/>
    </row>
    <row r="38" spans="4:46" x14ac:dyDescent="0.25">
      <c r="D38" s="128"/>
      <c r="E38" s="247"/>
      <c r="Q38" s="126"/>
      <c r="R38" s="126"/>
      <c r="AN38" s="130"/>
      <c r="AO38" s="130"/>
      <c r="AP38" s="130"/>
      <c r="AQ38" s="130"/>
      <c r="AR38" s="130"/>
      <c r="AS38" s="130"/>
      <c r="AT38" s="130"/>
    </row>
    <row r="39" spans="4:46" x14ac:dyDescent="0.25">
      <c r="D39" s="128"/>
      <c r="E39" s="247"/>
      <c r="Q39" s="126"/>
      <c r="R39" s="126"/>
      <c r="AN39" s="130"/>
      <c r="AO39" s="130"/>
      <c r="AP39" s="130"/>
      <c r="AQ39" s="130"/>
      <c r="AR39" s="130"/>
      <c r="AS39" s="130"/>
      <c r="AT39" s="130"/>
    </row>
    <row r="40" spans="4:46" x14ac:dyDescent="0.25">
      <c r="D40" s="128"/>
      <c r="E40" s="247"/>
      <c r="P40" s="275"/>
      <c r="Q40" s="126"/>
      <c r="R40" s="126"/>
      <c r="AN40" s="130"/>
      <c r="AO40" s="130"/>
      <c r="AP40" s="130"/>
      <c r="AQ40" s="130"/>
      <c r="AR40" s="130"/>
      <c r="AS40" s="130"/>
      <c r="AT40" s="130"/>
    </row>
    <row r="41" spans="4:46" x14ac:dyDescent="0.25">
      <c r="D41" s="128"/>
      <c r="E41" s="247"/>
      <c r="Q41" s="126"/>
      <c r="R41" s="126"/>
      <c r="AN41" s="130"/>
      <c r="AO41" s="130"/>
      <c r="AP41" s="130"/>
      <c r="AQ41" s="130"/>
      <c r="AR41" s="130"/>
      <c r="AS41" s="130"/>
      <c r="AT41" s="130"/>
    </row>
    <row r="42" spans="4:46" x14ac:dyDescent="0.25">
      <c r="D42" s="128"/>
      <c r="E42" s="247"/>
      <c r="Q42" s="126"/>
      <c r="R42" s="126"/>
      <c r="AN42" s="130"/>
      <c r="AO42" s="130"/>
      <c r="AP42" s="130"/>
      <c r="AQ42" s="130"/>
      <c r="AR42" s="130"/>
      <c r="AS42" s="130"/>
      <c r="AT42" s="130"/>
    </row>
    <row r="43" spans="4:46" x14ac:dyDescent="0.25">
      <c r="D43" s="128"/>
      <c r="E43" s="247"/>
      <c r="Q43" s="126"/>
      <c r="R43" s="126"/>
      <c r="AN43" s="130"/>
      <c r="AO43" s="130"/>
      <c r="AP43" s="130"/>
      <c r="AQ43" s="130"/>
      <c r="AR43" s="130"/>
      <c r="AS43" s="130"/>
      <c r="AT43" s="130"/>
    </row>
    <row r="44" spans="4:46" x14ac:dyDescent="0.25">
      <c r="D44" s="128"/>
      <c r="E44" s="247"/>
      <c r="Q44" s="126"/>
      <c r="R44" s="126"/>
      <c r="AN44" s="130"/>
      <c r="AO44" s="130"/>
      <c r="AP44" s="130"/>
      <c r="AQ44" s="130"/>
      <c r="AR44" s="130"/>
      <c r="AS44" s="130"/>
      <c r="AT44" s="130"/>
    </row>
    <row r="45" spans="4:46" x14ac:dyDescent="0.25">
      <c r="D45" s="128"/>
      <c r="E45" s="247"/>
      <c r="Q45" s="126"/>
      <c r="R45" s="126"/>
      <c r="AN45" s="130"/>
      <c r="AO45" s="130"/>
      <c r="AP45" s="130"/>
      <c r="AQ45" s="130"/>
      <c r="AR45" s="130"/>
      <c r="AS45" s="130"/>
      <c r="AT45" s="130"/>
    </row>
    <row r="46" spans="4:46" x14ac:dyDescent="0.25">
      <c r="D46" s="128"/>
      <c r="E46" s="247"/>
      <c r="Q46" s="126"/>
      <c r="R46" s="126"/>
      <c r="AN46" s="130"/>
      <c r="AO46" s="130"/>
      <c r="AP46" s="130"/>
      <c r="AQ46" s="130"/>
      <c r="AR46" s="130"/>
      <c r="AS46" s="130"/>
      <c r="AT46" s="130"/>
    </row>
    <row r="47" spans="4:46" x14ac:dyDescent="0.25">
      <c r="D47" s="128"/>
      <c r="E47" s="247"/>
      <c r="Q47" s="126"/>
      <c r="R47" s="126"/>
      <c r="AN47" s="130"/>
      <c r="AO47" s="130"/>
      <c r="AP47" s="130"/>
      <c r="AQ47" s="130"/>
      <c r="AR47" s="130"/>
      <c r="AS47" s="130"/>
      <c r="AT47" s="130"/>
    </row>
    <row r="48" spans="4:46" x14ac:dyDescent="0.25">
      <c r="D48" s="128"/>
      <c r="E48" s="247"/>
      <c r="Q48" s="126"/>
      <c r="R48" s="126"/>
      <c r="AN48" s="130"/>
      <c r="AO48" s="130"/>
      <c r="AP48" s="130"/>
      <c r="AQ48" s="130"/>
      <c r="AR48" s="130"/>
      <c r="AS48" s="130"/>
      <c r="AT48" s="130"/>
    </row>
    <row r="49" spans="4:46" x14ac:dyDescent="0.25">
      <c r="D49" s="128"/>
      <c r="E49" s="247"/>
      <c r="Q49" s="126"/>
      <c r="R49" s="126"/>
      <c r="AN49" s="130"/>
      <c r="AO49" s="130"/>
      <c r="AP49" s="130"/>
      <c r="AQ49" s="130"/>
      <c r="AR49" s="130"/>
      <c r="AS49" s="130"/>
      <c r="AT49" s="130"/>
    </row>
    <row r="50" spans="4:46" x14ac:dyDescent="0.25">
      <c r="D50" s="128"/>
      <c r="E50" s="247"/>
      <c r="Q50" s="126"/>
      <c r="R50" s="126"/>
      <c r="AN50" s="130"/>
      <c r="AO50" s="130"/>
      <c r="AP50" s="130"/>
      <c r="AQ50" s="130"/>
      <c r="AR50" s="130"/>
      <c r="AS50" s="130"/>
      <c r="AT50" s="130"/>
    </row>
    <row r="51" spans="4:46" x14ac:dyDescent="0.25">
      <c r="D51" s="128"/>
      <c r="E51" s="247"/>
      <c r="Q51" s="126"/>
      <c r="R51" s="126"/>
      <c r="AN51" s="130"/>
      <c r="AO51" s="130"/>
      <c r="AP51" s="130"/>
      <c r="AQ51" s="130"/>
      <c r="AR51" s="130"/>
      <c r="AS51" s="130"/>
      <c r="AT51" s="130"/>
    </row>
    <row r="52" spans="4:46" x14ac:dyDescent="0.25">
      <c r="D52" s="128"/>
      <c r="E52" s="247"/>
      <c r="Q52" s="126"/>
      <c r="R52" s="126"/>
      <c r="AN52" s="130"/>
      <c r="AO52" s="130"/>
      <c r="AP52" s="130"/>
      <c r="AQ52" s="130"/>
      <c r="AR52" s="130"/>
      <c r="AS52" s="130"/>
      <c r="AT52" s="130"/>
    </row>
    <row r="53" spans="4:46" x14ac:dyDescent="0.25">
      <c r="D53" s="128"/>
      <c r="E53" s="247"/>
      <c r="Q53" s="126"/>
      <c r="R53" s="126"/>
      <c r="AN53" s="130"/>
      <c r="AO53" s="130"/>
      <c r="AP53" s="130"/>
      <c r="AQ53" s="130"/>
      <c r="AR53" s="130"/>
      <c r="AS53" s="130"/>
      <c r="AT53" s="130"/>
    </row>
    <row r="54" spans="4:46" x14ac:dyDescent="0.25">
      <c r="D54" s="128"/>
      <c r="E54" s="247"/>
      <c r="Q54" s="126"/>
      <c r="R54" s="126"/>
      <c r="AN54" s="130"/>
      <c r="AO54" s="130"/>
      <c r="AP54" s="130"/>
      <c r="AQ54" s="130"/>
      <c r="AR54" s="130"/>
      <c r="AS54" s="130"/>
      <c r="AT54" s="130"/>
    </row>
    <row r="55" spans="4:46" x14ac:dyDescent="0.25">
      <c r="D55" s="128"/>
      <c r="E55" s="247"/>
      <c r="Q55" s="126"/>
      <c r="R55" s="126"/>
      <c r="AN55" s="130"/>
      <c r="AO55" s="130"/>
      <c r="AP55" s="130"/>
      <c r="AQ55" s="130"/>
      <c r="AR55" s="130"/>
      <c r="AS55" s="130"/>
      <c r="AT55" s="130"/>
    </row>
    <row r="56" spans="4:46" x14ac:dyDescent="0.25">
      <c r="D56" s="128"/>
      <c r="E56" s="247"/>
      <c r="Q56" s="126"/>
      <c r="R56" s="126"/>
      <c r="AN56" s="130"/>
      <c r="AO56" s="130"/>
      <c r="AP56" s="130"/>
      <c r="AQ56" s="130"/>
      <c r="AR56" s="130"/>
      <c r="AS56" s="130"/>
      <c r="AT56" s="130"/>
    </row>
    <row r="57" spans="4:46" x14ac:dyDescent="0.25">
      <c r="D57" s="128"/>
      <c r="E57" s="247"/>
      <c r="Q57" s="126"/>
      <c r="R57" s="126"/>
      <c r="AN57" s="130"/>
      <c r="AO57" s="130"/>
      <c r="AP57" s="130"/>
      <c r="AQ57" s="130"/>
      <c r="AR57" s="130"/>
      <c r="AS57" s="130"/>
      <c r="AT57" s="130"/>
    </row>
    <row r="58" spans="4:46" x14ac:dyDescent="0.25">
      <c r="D58" s="128"/>
      <c r="E58" s="247"/>
      <c r="Q58" s="126"/>
      <c r="R58" s="126"/>
      <c r="AN58" s="130"/>
      <c r="AO58" s="130"/>
      <c r="AP58" s="130"/>
      <c r="AQ58" s="130"/>
      <c r="AR58" s="130"/>
      <c r="AS58" s="130"/>
      <c r="AT58" s="130"/>
    </row>
    <row r="59" spans="4:46" x14ac:dyDescent="0.25">
      <c r="D59" s="128"/>
      <c r="E59" s="247"/>
      <c r="Q59" s="126"/>
      <c r="R59" s="126"/>
      <c r="AN59" s="130"/>
      <c r="AO59" s="130"/>
      <c r="AP59" s="130"/>
      <c r="AQ59" s="130"/>
      <c r="AR59" s="130"/>
      <c r="AS59" s="130"/>
      <c r="AT59" s="130"/>
    </row>
    <row r="60" spans="4:46" x14ac:dyDescent="0.25">
      <c r="D60" s="128"/>
      <c r="E60" s="247"/>
      <c r="P60" s="275"/>
      <c r="Q60" s="126"/>
      <c r="R60" s="126"/>
      <c r="AN60" s="130"/>
      <c r="AO60" s="130"/>
      <c r="AP60" s="130"/>
      <c r="AQ60" s="130"/>
      <c r="AR60" s="130"/>
      <c r="AS60" s="130"/>
      <c r="AT60" s="130"/>
    </row>
    <row r="61" spans="4:46" x14ac:dyDescent="0.25">
      <c r="D61" s="128"/>
      <c r="E61" s="247"/>
      <c r="P61" s="275"/>
      <c r="Q61" s="126"/>
      <c r="R61" s="126"/>
      <c r="AN61" s="130"/>
      <c r="AO61" s="130"/>
      <c r="AP61" s="130"/>
      <c r="AQ61" s="130"/>
      <c r="AR61" s="130"/>
      <c r="AS61" s="130"/>
      <c r="AT61" s="130"/>
    </row>
    <row r="62" spans="4:46" x14ac:dyDescent="0.25">
      <c r="D62" s="128"/>
      <c r="E62" s="247"/>
      <c r="Q62" s="126"/>
      <c r="R62" s="126"/>
      <c r="AN62" s="130"/>
      <c r="AO62" s="130"/>
      <c r="AP62" s="130"/>
      <c r="AQ62" s="130"/>
      <c r="AR62" s="130"/>
      <c r="AS62" s="130"/>
      <c r="AT62" s="130"/>
    </row>
    <row r="63" spans="4:46" x14ac:dyDescent="0.25">
      <c r="D63" s="128"/>
      <c r="E63" s="247"/>
      <c r="Q63" s="126"/>
      <c r="R63" s="126"/>
      <c r="AN63" s="130"/>
      <c r="AO63" s="130"/>
      <c r="AP63" s="130"/>
      <c r="AQ63" s="130"/>
      <c r="AR63" s="130"/>
      <c r="AS63" s="130"/>
      <c r="AT63" s="130"/>
    </row>
    <row r="64" spans="4:46" x14ac:dyDescent="0.25">
      <c r="D64" s="128"/>
      <c r="E64" s="247"/>
      <c r="Q64" s="126"/>
      <c r="R64" s="126"/>
      <c r="AN64" s="130"/>
      <c r="AO64" s="130"/>
      <c r="AP64" s="130"/>
      <c r="AQ64" s="130"/>
      <c r="AR64" s="130"/>
      <c r="AS64" s="130"/>
      <c r="AT64" s="130"/>
    </row>
    <row r="65" spans="4:46" x14ac:dyDescent="0.25">
      <c r="D65" s="128"/>
      <c r="E65" s="247"/>
      <c r="Q65" s="126"/>
      <c r="R65" s="126"/>
      <c r="AN65" s="130"/>
      <c r="AO65" s="130"/>
      <c r="AP65" s="130"/>
      <c r="AQ65" s="130"/>
      <c r="AR65" s="130"/>
      <c r="AS65" s="130"/>
      <c r="AT65" s="130"/>
    </row>
    <row r="66" spans="4:46" x14ac:dyDescent="0.25">
      <c r="D66" s="128"/>
      <c r="E66" s="247"/>
      <c r="P66" s="275"/>
      <c r="Q66" s="126"/>
      <c r="R66" s="126"/>
      <c r="AN66" s="130"/>
      <c r="AO66" s="130"/>
      <c r="AP66" s="130"/>
      <c r="AQ66" s="130"/>
      <c r="AR66" s="130"/>
      <c r="AS66" s="130"/>
      <c r="AT66" s="130"/>
    </row>
    <row r="67" spans="4:46" x14ac:dyDescent="0.25">
      <c r="D67" s="128"/>
      <c r="E67" s="247"/>
      <c r="Q67" s="126"/>
      <c r="R67" s="126"/>
      <c r="AN67" s="130"/>
      <c r="AO67" s="130"/>
      <c r="AP67" s="130"/>
      <c r="AQ67" s="130"/>
      <c r="AR67" s="130"/>
      <c r="AS67" s="130"/>
      <c r="AT67" s="130"/>
    </row>
    <row r="68" spans="4:46" x14ac:dyDescent="0.25">
      <c r="D68" s="128"/>
      <c r="E68" s="247"/>
      <c r="Q68" s="126"/>
      <c r="R68" s="126"/>
      <c r="AN68" s="130"/>
      <c r="AO68" s="130"/>
      <c r="AP68" s="130"/>
      <c r="AQ68" s="130"/>
      <c r="AR68" s="130"/>
      <c r="AS68" s="130"/>
      <c r="AT68" s="130"/>
    </row>
    <row r="69" spans="4:46" x14ac:dyDescent="0.25">
      <c r="D69" s="128"/>
      <c r="E69" s="247"/>
      <c r="Q69" s="126"/>
      <c r="R69" s="126"/>
      <c r="AN69" s="130"/>
      <c r="AO69" s="130"/>
      <c r="AP69" s="130"/>
      <c r="AQ69" s="130"/>
      <c r="AR69" s="130"/>
      <c r="AS69" s="130"/>
      <c r="AT69" s="130"/>
    </row>
    <row r="70" spans="4:46" x14ac:dyDescent="0.25">
      <c r="D70" s="128"/>
      <c r="E70" s="247"/>
      <c r="Q70" s="126"/>
      <c r="R70" s="126"/>
      <c r="AN70" s="130"/>
      <c r="AO70" s="130"/>
      <c r="AP70" s="130"/>
      <c r="AQ70" s="130"/>
      <c r="AR70" s="130"/>
      <c r="AS70" s="130"/>
      <c r="AT70" s="130"/>
    </row>
    <row r="71" spans="4:46" x14ac:dyDescent="0.25">
      <c r="D71" s="128"/>
      <c r="E71" s="247"/>
      <c r="Q71" s="126"/>
      <c r="R71" s="126"/>
      <c r="AN71" s="130"/>
      <c r="AO71" s="130"/>
      <c r="AP71" s="130"/>
      <c r="AQ71" s="130"/>
      <c r="AR71" s="130"/>
      <c r="AS71" s="130"/>
      <c r="AT71" s="130"/>
    </row>
    <row r="72" spans="4:46" x14ac:dyDescent="0.25">
      <c r="D72" s="128"/>
      <c r="E72" s="247"/>
      <c r="Q72" s="126"/>
      <c r="R72" s="126"/>
      <c r="AN72" s="130"/>
      <c r="AO72" s="130"/>
      <c r="AP72" s="130"/>
      <c r="AQ72" s="130"/>
      <c r="AR72" s="130"/>
      <c r="AS72" s="130"/>
      <c r="AT72" s="130"/>
    </row>
    <row r="73" spans="4:46" x14ac:dyDescent="0.25">
      <c r="D73" s="128"/>
      <c r="E73" s="247"/>
      <c r="Q73" s="126"/>
      <c r="R73" s="126"/>
      <c r="AN73" s="130"/>
      <c r="AO73" s="130"/>
      <c r="AP73" s="130"/>
      <c r="AQ73" s="130"/>
      <c r="AR73" s="130"/>
      <c r="AS73" s="130"/>
      <c r="AT73" s="130"/>
    </row>
    <row r="74" spans="4:46" x14ac:dyDescent="0.25">
      <c r="D74" s="128"/>
      <c r="E74" s="247"/>
      <c r="Q74" s="126"/>
      <c r="R74" s="126"/>
      <c r="AN74" s="130"/>
      <c r="AO74" s="130"/>
      <c r="AP74" s="130"/>
      <c r="AQ74" s="130"/>
      <c r="AR74" s="130"/>
      <c r="AS74" s="130"/>
      <c r="AT74" s="130"/>
    </row>
    <row r="75" spans="4:46" x14ac:dyDescent="0.25">
      <c r="D75" s="128"/>
      <c r="E75" s="247"/>
      <c r="Q75" s="126"/>
      <c r="R75" s="126"/>
      <c r="AN75" s="130"/>
      <c r="AO75" s="130"/>
      <c r="AP75" s="130"/>
      <c r="AQ75" s="130"/>
      <c r="AR75" s="130"/>
      <c r="AS75" s="130"/>
      <c r="AT75" s="130"/>
    </row>
    <row r="76" spans="4:46" x14ac:dyDescent="0.25">
      <c r="D76" s="128"/>
      <c r="E76" s="247"/>
      <c r="Q76" s="126"/>
      <c r="R76" s="126"/>
      <c r="AN76" s="130"/>
      <c r="AO76" s="130"/>
      <c r="AP76" s="130"/>
      <c r="AQ76" s="130"/>
      <c r="AR76" s="130"/>
      <c r="AS76" s="130"/>
      <c r="AT76" s="130"/>
    </row>
    <row r="77" spans="4:46" x14ac:dyDescent="0.25">
      <c r="D77" s="128"/>
      <c r="E77" s="247"/>
      <c r="Q77" s="126"/>
      <c r="R77" s="126"/>
      <c r="AN77" s="130"/>
      <c r="AO77" s="130"/>
      <c r="AP77" s="130"/>
      <c r="AQ77" s="130"/>
      <c r="AR77" s="130"/>
      <c r="AS77" s="130"/>
      <c r="AT77" s="130"/>
    </row>
    <row r="78" spans="4:46" x14ac:dyDescent="0.25">
      <c r="D78" s="128"/>
      <c r="E78" s="247"/>
      <c r="Q78" s="126"/>
      <c r="R78" s="126"/>
      <c r="AN78" s="130"/>
      <c r="AO78" s="130"/>
      <c r="AP78" s="130"/>
      <c r="AQ78" s="130"/>
      <c r="AR78" s="130"/>
      <c r="AS78" s="130"/>
      <c r="AT78" s="130"/>
    </row>
    <row r="79" spans="4:46" x14ac:dyDescent="0.25">
      <c r="D79" s="128"/>
      <c r="E79" s="247"/>
      <c r="Q79" s="126"/>
      <c r="R79" s="126"/>
      <c r="AN79" s="130"/>
      <c r="AO79" s="130"/>
      <c r="AP79" s="130"/>
      <c r="AQ79" s="130"/>
      <c r="AR79" s="130"/>
      <c r="AS79" s="130"/>
      <c r="AT79" s="130"/>
    </row>
    <row r="80" spans="4:46" x14ac:dyDescent="0.25">
      <c r="D80" s="128"/>
      <c r="E80" s="247"/>
      <c r="Q80" s="126"/>
      <c r="R80" s="126"/>
      <c r="AN80" s="130"/>
      <c r="AO80" s="130"/>
      <c r="AP80" s="130"/>
      <c r="AQ80" s="130"/>
      <c r="AR80" s="130"/>
      <c r="AS80" s="130"/>
      <c r="AT80" s="130"/>
    </row>
    <row r="81" spans="4:46" x14ac:dyDescent="0.25">
      <c r="D81" s="128"/>
      <c r="E81" s="247"/>
      <c r="Q81" s="126"/>
      <c r="R81" s="126"/>
      <c r="AN81" s="130"/>
      <c r="AO81" s="130"/>
      <c r="AP81" s="130"/>
      <c r="AQ81" s="130"/>
      <c r="AR81" s="130"/>
      <c r="AS81" s="130"/>
      <c r="AT81" s="130"/>
    </row>
    <row r="82" spans="4:46" x14ac:dyDescent="0.25">
      <c r="D82" s="128"/>
      <c r="E82" s="247"/>
      <c r="Q82" s="126"/>
      <c r="R82" s="126"/>
      <c r="AN82" s="130"/>
      <c r="AO82" s="130"/>
      <c r="AP82" s="130"/>
      <c r="AQ82" s="130"/>
      <c r="AR82" s="130"/>
      <c r="AS82" s="130"/>
      <c r="AT82" s="130"/>
    </row>
    <row r="83" spans="4:46" x14ac:dyDescent="0.25">
      <c r="D83" s="128"/>
      <c r="E83" s="247"/>
      <c r="P83" s="275"/>
      <c r="Q83" s="126"/>
      <c r="R83" s="126"/>
      <c r="AN83" s="130"/>
      <c r="AO83" s="130"/>
      <c r="AP83" s="130"/>
      <c r="AQ83" s="130"/>
      <c r="AR83" s="130"/>
      <c r="AS83" s="130"/>
      <c r="AT83" s="130"/>
    </row>
    <row r="84" spans="4:46" x14ac:dyDescent="0.25">
      <c r="D84" s="128"/>
      <c r="E84" s="247"/>
      <c r="P84" s="275"/>
      <c r="Q84" s="126"/>
      <c r="R84" s="126"/>
      <c r="AN84" s="130"/>
      <c r="AO84" s="130"/>
      <c r="AP84" s="130"/>
      <c r="AQ84" s="130"/>
      <c r="AR84" s="130"/>
      <c r="AS84" s="130"/>
      <c r="AT84" s="130"/>
    </row>
    <row r="85" spans="4:46" x14ac:dyDescent="0.25">
      <c r="D85" s="128"/>
      <c r="E85" s="247"/>
      <c r="P85" s="275"/>
      <c r="Q85" s="126"/>
      <c r="R85" s="126"/>
      <c r="AN85" s="130"/>
      <c r="AO85" s="130"/>
      <c r="AP85" s="130"/>
      <c r="AQ85" s="130"/>
      <c r="AR85" s="130"/>
      <c r="AS85" s="130"/>
      <c r="AT85" s="130"/>
    </row>
    <row r="86" spans="4:46" x14ac:dyDescent="0.25">
      <c r="D86" s="128"/>
      <c r="E86" s="247"/>
      <c r="P86" s="275"/>
      <c r="Q86" s="126"/>
      <c r="R86" s="126"/>
      <c r="AN86" s="130"/>
      <c r="AO86" s="130"/>
      <c r="AP86" s="130"/>
      <c r="AQ86" s="130"/>
      <c r="AR86" s="130"/>
      <c r="AS86" s="130"/>
      <c r="AT86" s="130"/>
    </row>
    <row r="87" spans="4:46" x14ac:dyDescent="0.25">
      <c r="D87" s="128"/>
      <c r="E87" s="247"/>
      <c r="P87" s="275"/>
      <c r="Q87" s="126"/>
      <c r="R87" s="126"/>
      <c r="AN87" s="130"/>
      <c r="AO87" s="130"/>
      <c r="AP87" s="130"/>
      <c r="AQ87" s="130"/>
      <c r="AR87" s="130"/>
      <c r="AS87" s="130"/>
      <c r="AT87" s="130"/>
    </row>
    <row r="88" spans="4:46" x14ac:dyDescent="0.25">
      <c r="D88" s="128"/>
      <c r="E88" s="247"/>
      <c r="P88" s="275"/>
      <c r="Q88" s="126"/>
      <c r="R88" s="126"/>
      <c r="AN88" s="130"/>
      <c r="AO88" s="130"/>
      <c r="AP88" s="130"/>
      <c r="AQ88" s="130"/>
      <c r="AR88" s="130"/>
      <c r="AS88" s="130"/>
      <c r="AT88" s="130"/>
    </row>
    <row r="89" spans="4:46" x14ac:dyDescent="0.25">
      <c r="D89" s="128"/>
      <c r="E89" s="247"/>
      <c r="P89" s="275"/>
      <c r="Q89" s="126"/>
      <c r="R89" s="126"/>
      <c r="AN89" s="130"/>
      <c r="AO89" s="130"/>
      <c r="AP89" s="130"/>
      <c r="AQ89" s="130"/>
      <c r="AR89" s="130"/>
      <c r="AS89" s="130"/>
      <c r="AT89" s="130"/>
    </row>
    <row r="90" spans="4:46" x14ac:dyDescent="0.25">
      <c r="D90" s="128"/>
      <c r="E90" s="247"/>
      <c r="P90" s="275"/>
      <c r="Q90" s="126"/>
      <c r="R90" s="126"/>
      <c r="AN90" s="130"/>
      <c r="AO90" s="130"/>
      <c r="AP90" s="130"/>
      <c r="AQ90" s="130"/>
      <c r="AR90" s="130"/>
      <c r="AS90" s="130"/>
      <c r="AT90" s="130"/>
    </row>
    <row r="91" spans="4:46" x14ac:dyDescent="0.25">
      <c r="D91" s="128"/>
      <c r="E91" s="247"/>
      <c r="P91" s="275"/>
      <c r="Q91" s="126"/>
      <c r="R91" s="126"/>
      <c r="AN91" s="130"/>
      <c r="AO91" s="130"/>
      <c r="AP91" s="130"/>
      <c r="AQ91" s="130"/>
      <c r="AR91" s="130"/>
      <c r="AS91" s="130"/>
      <c r="AT91" s="130"/>
    </row>
    <row r="92" spans="4:46" x14ac:dyDescent="0.25">
      <c r="D92" s="128"/>
      <c r="E92" s="247"/>
      <c r="P92" s="275"/>
      <c r="Q92" s="126"/>
      <c r="R92" s="126"/>
      <c r="AN92" s="130"/>
      <c r="AO92" s="130"/>
      <c r="AP92" s="130"/>
      <c r="AQ92" s="130"/>
      <c r="AR92" s="130"/>
      <c r="AS92" s="130"/>
      <c r="AT92" s="130"/>
    </row>
    <row r="93" spans="4:46" x14ac:dyDescent="0.25">
      <c r="D93" s="128"/>
      <c r="E93" s="247"/>
      <c r="P93" s="275"/>
      <c r="Q93" s="126"/>
      <c r="R93" s="126"/>
      <c r="AN93" s="130"/>
      <c r="AO93" s="130"/>
      <c r="AP93" s="130"/>
      <c r="AQ93" s="130"/>
      <c r="AR93" s="130"/>
      <c r="AS93" s="130"/>
      <c r="AT93" s="130"/>
    </row>
    <row r="94" spans="4:46" x14ac:dyDescent="0.25">
      <c r="D94" s="128"/>
      <c r="E94" s="247"/>
      <c r="P94" s="275"/>
      <c r="Q94" s="126"/>
      <c r="R94" s="126"/>
      <c r="AN94" s="130"/>
      <c r="AO94" s="130"/>
      <c r="AP94" s="130"/>
      <c r="AQ94" s="130"/>
      <c r="AR94" s="130"/>
      <c r="AS94" s="130"/>
      <c r="AT94" s="130"/>
    </row>
    <row r="95" spans="4:46" x14ac:dyDescent="0.25">
      <c r="D95" s="128"/>
      <c r="E95" s="247"/>
      <c r="P95" s="275"/>
      <c r="Q95" s="126"/>
      <c r="R95" s="126"/>
      <c r="AN95" s="130"/>
      <c r="AO95" s="130"/>
      <c r="AP95" s="130"/>
      <c r="AQ95" s="130"/>
      <c r="AR95" s="130"/>
      <c r="AS95" s="130"/>
      <c r="AT95" s="130"/>
    </row>
    <row r="96" spans="4:46" x14ac:dyDescent="0.25">
      <c r="D96" s="128"/>
      <c r="E96" s="247"/>
      <c r="P96" s="275"/>
      <c r="Q96" s="126"/>
      <c r="R96" s="126"/>
      <c r="AN96" s="130"/>
      <c r="AO96" s="130"/>
      <c r="AP96" s="130"/>
      <c r="AQ96" s="130"/>
      <c r="AR96" s="130"/>
      <c r="AS96" s="130"/>
      <c r="AT96" s="130"/>
    </row>
    <row r="97" spans="4:46" x14ac:dyDescent="0.25">
      <c r="D97" s="128"/>
      <c r="E97" s="247"/>
      <c r="Q97" s="126"/>
      <c r="R97" s="126"/>
      <c r="AN97" s="130"/>
      <c r="AO97" s="130"/>
      <c r="AP97" s="130"/>
      <c r="AQ97" s="130"/>
      <c r="AR97" s="130"/>
      <c r="AS97" s="130"/>
      <c r="AT97" s="130"/>
    </row>
    <row r="98" spans="4:46" x14ac:dyDescent="0.25">
      <c r="D98" s="128"/>
      <c r="E98" s="247"/>
      <c r="Q98" s="126"/>
      <c r="R98" s="126"/>
      <c r="AN98" s="130"/>
      <c r="AO98" s="130"/>
      <c r="AP98" s="130"/>
      <c r="AQ98" s="130"/>
      <c r="AR98" s="130"/>
      <c r="AS98" s="130"/>
      <c r="AT98" s="130"/>
    </row>
    <row r="99" spans="4:46" x14ac:dyDescent="0.25">
      <c r="D99" s="128"/>
      <c r="E99" s="247"/>
      <c r="P99" s="275"/>
      <c r="Q99" s="126"/>
      <c r="R99" s="126"/>
      <c r="AN99" s="130"/>
      <c r="AO99" s="130"/>
      <c r="AP99" s="130"/>
      <c r="AQ99" s="130"/>
      <c r="AR99" s="130"/>
      <c r="AS99" s="130"/>
      <c r="AT99" s="130"/>
    </row>
    <row r="100" spans="4:46" x14ac:dyDescent="0.25">
      <c r="D100" s="128"/>
      <c r="E100" s="247"/>
      <c r="P100" s="275"/>
      <c r="Q100" s="126"/>
      <c r="R100" s="126"/>
      <c r="AN100" s="130"/>
      <c r="AO100" s="130"/>
      <c r="AP100" s="130"/>
      <c r="AQ100" s="130"/>
      <c r="AR100" s="130"/>
      <c r="AS100" s="130"/>
      <c r="AT100" s="130"/>
    </row>
    <row r="101" spans="4:46" x14ac:dyDescent="0.25">
      <c r="D101" s="128"/>
      <c r="E101" s="247"/>
      <c r="Q101" s="126"/>
      <c r="R101" s="126"/>
      <c r="AN101" s="130"/>
      <c r="AO101" s="130"/>
      <c r="AP101" s="130"/>
      <c r="AQ101" s="130"/>
      <c r="AR101" s="130"/>
      <c r="AS101" s="130"/>
      <c r="AT101" s="130"/>
    </row>
    <row r="102" spans="4:46" x14ac:dyDescent="0.25">
      <c r="D102" s="128"/>
      <c r="E102" s="247"/>
      <c r="P102" s="275"/>
      <c r="Q102" s="126"/>
      <c r="R102" s="126"/>
      <c r="AN102" s="130"/>
      <c r="AO102" s="130"/>
      <c r="AP102" s="130"/>
      <c r="AQ102" s="130"/>
      <c r="AR102" s="130"/>
      <c r="AS102" s="130"/>
      <c r="AT102" s="130"/>
    </row>
    <row r="103" spans="4:46" x14ac:dyDescent="0.25">
      <c r="D103" s="128"/>
      <c r="E103" s="247"/>
      <c r="Q103" s="126"/>
      <c r="R103" s="126"/>
      <c r="AN103" s="130"/>
      <c r="AO103" s="130"/>
      <c r="AP103" s="130"/>
      <c r="AQ103" s="130"/>
      <c r="AR103" s="130"/>
      <c r="AS103" s="130"/>
      <c r="AT103" s="130"/>
    </row>
    <row r="104" spans="4:46" x14ac:dyDescent="0.25">
      <c r="D104" s="128"/>
      <c r="E104" s="247"/>
      <c r="Q104" s="126"/>
      <c r="R104" s="126"/>
      <c r="AN104" s="130"/>
      <c r="AO104" s="130"/>
      <c r="AP104" s="130"/>
      <c r="AQ104" s="130"/>
      <c r="AR104" s="130"/>
      <c r="AS104" s="130"/>
      <c r="AT104" s="130"/>
    </row>
    <row r="105" spans="4:46" x14ac:dyDescent="0.25">
      <c r="D105" s="128"/>
      <c r="E105" s="247"/>
      <c r="Q105" s="126"/>
      <c r="R105" s="126"/>
      <c r="AN105" s="130"/>
      <c r="AO105" s="130"/>
      <c r="AP105" s="130"/>
      <c r="AQ105" s="130"/>
      <c r="AR105" s="130"/>
      <c r="AS105" s="130"/>
      <c r="AT105" s="130"/>
    </row>
    <row r="106" spans="4:46" x14ac:dyDescent="0.25">
      <c r="D106" s="128"/>
      <c r="E106" s="247"/>
      <c r="P106" s="275"/>
      <c r="Q106" s="126"/>
      <c r="R106" s="126"/>
      <c r="AN106" s="130"/>
      <c r="AO106" s="130"/>
      <c r="AP106" s="130"/>
      <c r="AQ106" s="130"/>
      <c r="AR106" s="130"/>
      <c r="AS106" s="130"/>
      <c r="AT106" s="130"/>
    </row>
    <row r="107" spans="4:46" x14ac:dyDescent="0.25">
      <c r="D107" s="128"/>
      <c r="E107" s="247"/>
      <c r="Q107" s="126"/>
      <c r="R107" s="126"/>
      <c r="AN107" s="130"/>
      <c r="AO107" s="130"/>
      <c r="AP107" s="130"/>
      <c r="AQ107" s="130"/>
      <c r="AR107" s="130"/>
      <c r="AS107" s="130"/>
      <c r="AT107" s="130"/>
    </row>
    <row r="108" spans="4:46" x14ac:dyDescent="0.25">
      <c r="D108" s="128"/>
      <c r="E108" s="247"/>
      <c r="P108" s="275"/>
      <c r="Q108" s="126"/>
      <c r="R108" s="126"/>
      <c r="AN108" s="130"/>
      <c r="AO108" s="130"/>
      <c r="AP108" s="130"/>
      <c r="AQ108" s="130"/>
      <c r="AR108" s="130"/>
      <c r="AS108" s="130"/>
      <c r="AT108" s="130"/>
    </row>
    <row r="109" spans="4:46" x14ac:dyDescent="0.25">
      <c r="D109" s="128"/>
      <c r="E109" s="247"/>
      <c r="P109" s="275"/>
      <c r="Q109" s="126"/>
      <c r="R109" s="126"/>
      <c r="AN109" s="130"/>
      <c r="AO109" s="130"/>
      <c r="AP109" s="130"/>
      <c r="AQ109" s="130"/>
      <c r="AR109" s="130"/>
      <c r="AS109" s="130"/>
      <c r="AT109" s="130"/>
    </row>
    <row r="110" spans="4:46" x14ac:dyDescent="0.25">
      <c r="D110" s="128"/>
      <c r="E110" s="247"/>
      <c r="Q110" s="126"/>
      <c r="R110" s="126"/>
      <c r="AN110" s="130"/>
      <c r="AO110" s="130"/>
      <c r="AP110" s="130"/>
      <c r="AQ110" s="130"/>
      <c r="AR110" s="130"/>
      <c r="AS110" s="130"/>
      <c r="AT110" s="130"/>
    </row>
    <row r="111" spans="4:46" x14ac:dyDescent="0.25">
      <c r="D111" s="128"/>
      <c r="E111" s="247"/>
      <c r="P111" s="275"/>
      <c r="Q111" s="126"/>
      <c r="R111" s="126"/>
      <c r="AN111" s="130"/>
      <c r="AO111" s="130"/>
      <c r="AP111" s="130"/>
      <c r="AQ111" s="130"/>
      <c r="AR111" s="130"/>
      <c r="AS111" s="130"/>
      <c r="AT111" s="130"/>
    </row>
    <row r="112" spans="4:46" x14ac:dyDescent="0.25">
      <c r="D112" s="128"/>
      <c r="E112" s="247"/>
      <c r="P112" s="275"/>
      <c r="Q112" s="126"/>
      <c r="R112" s="126"/>
      <c r="AN112" s="130"/>
      <c r="AO112" s="130"/>
      <c r="AP112" s="130"/>
      <c r="AQ112" s="130"/>
      <c r="AR112" s="130"/>
      <c r="AS112" s="130"/>
      <c r="AT112" s="130"/>
    </row>
    <row r="113" spans="4:46" x14ac:dyDescent="0.25">
      <c r="D113" s="128"/>
      <c r="E113" s="247"/>
      <c r="P113" s="275"/>
      <c r="Q113" s="126"/>
      <c r="R113" s="126"/>
      <c r="AN113" s="130"/>
      <c r="AO113" s="130"/>
      <c r="AP113" s="130"/>
      <c r="AQ113" s="130"/>
      <c r="AR113" s="130"/>
      <c r="AS113" s="130"/>
      <c r="AT113" s="130"/>
    </row>
    <row r="114" spans="4:46" x14ac:dyDescent="0.25">
      <c r="D114" s="128"/>
      <c r="E114" s="247"/>
      <c r="P114" s="275"/>
      <c r="Q114" s="126"/>
      <c r="R114" s="126"/>
      <c r="AN114" s="130"/>
      <c r="AO114" s="130"/>
      <c r="AP114" s="130"/>
      <c r="AQ114" s="130"/>
      <c r="AR114" s="130"/>
      <c r="AS114" s="130"/>
      <c r="AT114" s="130"/>
    </row>
    <row r="115" spans="4:46" x14ac:dyDescent="0.25">
      <c r="D115" s="128"/>
      <c r="E115" s="247"/>
      <c r="Q115" s="126"/>
      <c r="R115" s="126"/>
      <c r="AN115" s="130"/>
      <c r="AO115" s="130"/>
      <c r="AP115" s="130"/>
      <c r="AQ115" s="130"/>
      <c r="AR115" s="130"/>
      <c r="AS115" s="130"/>
      <c r="AT115" s="130"/>
    </row>
    <row r="116" spans="4:46" x14ac:dyDescent="0.25">
      <c r="D116" s="128"/>
      <c r="E116" s="247"/>
      <c r="Q116" s="126"/>
      <c r="R116" s="126"/>
      <c r="AN116" s="130"/>
      <c r="AO116" s="130"/>
      <c r="AP116" s="130"/>
      <c r="AQ116" s="130"/>
      <c r="AR116" s="130"/>
      <c r="AS116" s="130"/>
      <c r="AT116" s="130"/>
    </row>
    <row r="117" spans="4:46" x14ac:dyDescent="0.25">
      <c r="D117" s="128"/>
      <c r="E117" s="247"/>
      <c r="P117" s="275"/>
      <c r="Q117" s="126"/>
      <c r="R117" s="126"/>
      <c r="AN117" s="130"/>
      <c r="AO117" s="130"/>
      <c r="AP117" s="130"/>
      <c r="AQ117" s="130"/>
      <c r="AR117" s="130"/>
      <c r="AS117" s="130"/>
      <c r="AT117" s="130"/>
    </row>
    <row r="118" spans="4:46" x14ac:dyDescent="0.25">
      <c r="D118" s="128"/>
      <c r="E118" s="247"/>
      <c r="P118" s="275"/>
      <c r="Q118" s="126"/>
      <c r="R118" s="126"/>
      <c r="AN118" s="130"/>
      <c r="AO118" s="130"/>
      <c r="AP118" s="130"/>
      <c r="AQ118" s="130"/>
      <c r="AR118" s="130"/>
      <c r="AS118" s="130"/>
      <c r="AT118" s="130"/>
    </row>
    <row r="119" spans="4:46" x14ac:dyDescent="0.25">
      <c r="D119" s="128"/>
      <c r="E119" s="247"/>
      <c r="Q119" s="126"/>
      <c r="R119" s="126"/>
      <c r="AN119" s="130"/>
      <c r="AO119" s="130"/>
      <c r="AP119" s="130"/>
      <c r="AQ119" s="130"/>
      <c r="AR119" s="130"/>
      <c r="AS119" s="130"/>
      <c r="AT119" s="130"/>
    </row>
    <row r="120" spans="4:46" x14ac:dyDescent="0.25">
      <c r="D120" s="128"/>
      <c r="E120" s="247"/>
      <c r="Q120" s="126"/>
      <c r="R120" s="126"/>
      <c r="AN120" s="130"/>
      <c r="AO120" s="130"/>
      <c r="AP120" s="130"/>
      <c r="AQ120" s="130"/>
      <c r="AR120" s="130"/>
      <c r="AS120" s="130"/>
      <c r="AT120" s="130"/>
    </row>
    <row r="121" spans="4:46" x14ac:dyDescent="0.25">
      <c r="D121" s="128"/>
      <c r="E121" s="247"/>
      <c r="Q121" s="126"/>
      <c r="R121" s="126"/>
      <c r="AN121" s="130"/>
      <c r="AO121" s="130"/>
      <c r="AP121" s="130"/>
      <c r="AQ121" s="130"/>
      <c r="AR121" s="130"/>
      <c r="AS121" s="130"/>
      <c r="AT121" s="130"/>
    </row>
    <row r="122" spans="4:46" x14ac:dyDescent="0.25">
      <c r="D122" s="128"/>
      <c r="E122" s="247"/>
      <c r="P122" s="275"/>
      <c r="Q122" s="126"/>
      <c r="R122" s="126"/>
      <c r="AN122" s="130"/>
      <c r="AO122" s="130"/>
      <c r="AP122" s="130"/>
      <c r="AQ122" s="130"/>
      <c r="AR122" s="130"/>
      <c r="AS122" s="130"/>
      <c r="AT122" s="130"/>
    </row>
    <row r="123" spans="4:46" x14ac:dyDescent="0.25">
      <c r="D123" s="128"/>
      <c r="E123" s="247"/>
      <c r="Q123" s="126"/>
      <c r="R123" s="126"/>
      <c r="AN123" s="130"/>
      <c r="AO123" s="130"/>
      <c r="AP123" s="130"/>
      <c r="AQ123" s="130"/>
      <c r="AR123" s="130"/>
      <c r="AS123" s="130"/>
      <c r="AT123" s="130"/>
    </row>
    <row r="124" spans="4:46" x14ac:dyDescent="0.25">
      <c r="D124" s="128"/>
      <c r="E124" s="247"/>
      <c r="Q124" s="126"/>
      <c r="R124" s="126"/>
      <c r="AN124" s="130"/>
      <c r="AO124" s="130"/>
      <c r="AP124" s="130"/>
      <c r="AQ124" s="130"/>
      <c r="AR124" s="130"/>
      <c r="AS124" s="130"/>
      <c r="AT124" s="130"/>
    </row>
    <row r="125" spans="4:46" x14ac:dyDescent="0.25">
      <c r="D125" s="128"/>
      <c r="E125" s="247"/>
      <c r="Q125" s="126"/>
      <c r="R125" s="126"/>
      <c r="AN125" s="130"/>
      <c r="AO125" s="130"/>
      <c r="AP125" s="130"/>
      <c r="AQ125" s="130"/>
      <c r="AR125" s="130"/>
      <c r="AS125" s="130"/>
      <c r="AT125" s="130"/>
    </row>
    <row r="126" spans="4:46" x14ac:dyDescent="0.25">
      <c r="D126" s="128"/>
      <c r="E126" s="247"/>
      <c r="Q126" s="126"/>
      <c r="R126" s="126"/>
      <c r="AN126" s="130"/>
      <c r="AO126" s="130"/>
      <c r="AP126" s="130"/>
      <c r="AQ126" s="130"/>
      <c r="AR126" s="130"/>
      <c r="AS126" s="130"/>
      <c r="AT126" s="130"/>
    </row>
    <row r="127" spans="4:46" x14ac:dyDescent="0.25">
      <c r="D127" s="128"/>
      <c r="E127" s="247"/>
      <c r="Q127" s="126"/>
      <c r="R127" s="126"/>
      <c r="AN127" s="130"/>
      <c r="AO127" s="130"/>
      <c r="AP127" s="130"/>
      <c r="AQ127" s="130"/>
      <c r="AR127" s="130"/>
      <c r="AS127" s="130"/>
      <c r="AT127" s="130"/>
    </row>
    <row r="128" spans="4:46" x14ac:dyDescent="0.25">
      <c r="D128" s="128"/>
      <c r="E128" s="247"/>
      <c r="Q128" s="126"/>
      <c r="R128" s="126"/>
      <c r="AN128" s="130"/>
      <c r="AO128" s="130"/>
      <c r="AP128" s="130"/>
      <c r="AQ128" s="130"/>
      <c r="AR128" s="130"/>
      <c r="AS128" s="130"/>
      <c r="AT128" s="130"/>
    </row>
    <row r="129" spans="4:46" x14ac:dyDescent="0.25">
      <c r="D129" s="128"/>
      <c r="E129" s="247"/>
      <c r="Q129" s="126"/>
      <c r="R129" s="126"/>
      <c r="AN129" s="130"/>
      <c r="AO129" s="130"/>
      <c r="AP129" s="130"/>
      <c r="AQ129" s="130"/>
      <c r="AR129" s="130"/>
      <c r="AS129" s="130"/>
      <c r="AT129" s="130"/>
    </row>
    <row r="130" spans="4:46" x14ac:dyDescent="0.25">
      <c r="D130" s="128"/>
      <c r="E130" s="247"/>
      <c r="Q130" s="126"/>
      <c r="R130" s="126"/>
      <c r="AN130" s="130"/>
      <c r="AO130" s="130"/>
      <c r="AP130" s="130"/>
      <c r="AQ130" s="130"/>
      <c r="AR130" s="130"/>
      <c r="AS130" s="130"/>
      <c r="AT130" s="130"/>
    </row>
    <row r="131" spans="4:46" x14ac:dyDescent="0.25">
      <c r="D131" s="128"/>
      <c r="E131" s="247"/>
      <c r="Q131" s="126"/>
      <c r="R131" s="126"/>
      <c r="AN131" s="130"/>
      <c r="AO131" s="130"/>
      <c r="AP131" s="130"/>
      <c r="AQ131" s="130"/>
      <c r="AR131" s="130"/>
      <c r="AS131" s="130"/>
      <c r="AT131" s="130"/>
    </row>
    <row r="132" spans="4:46" x14ac:dyDescent="0.25">
      <c r="D132" s="128"/>
      <c r="E132" s="247"/>
      <c r="Q132" s="126"/>
      <c r="R132" s="126"/>
      <c r="AN132" s="130"/>
      <c r="AO132" s="130"/>
      <c r="AP132" s="130"/>
      <c r="AQ132" s="130"/>
      <c r="AR132" s="130"/>
      <c r="AS132" s="130"/>
      <c r="AT132" s="130"/>
    </row>
    <row r="133" spans="4:46" x14ac:dyDescent="0.25">
      <c r="D133" s="128"/>
      <c r="E133" s="247"/>
      <c r="Q133" s="126"/>
      <c r="R133" s="126"/>
      <c r="AN133" s="130"/>
      <c r="AO133" s="130"/>
      <c r="AP133" s="130"/>
      <c r="AQ133" s="130"/>
      <c r="AR133" s="130"/>
      <c r="AS133" s="130"/>
      <c r="AT133" s="130"/>
    </row>
    <row r="134" spans="4:46" x14ac:dyDescent="0.25">
      <c r="D134" s="128"/>
      <c r="E134" s="247"/>
      <c r="Q134" s="126"/>
      <c r="R134" s="126"/>
      <c r="AN134" s="130"/>
      <c r="AO134" s="130"/>
      <c r="AP134" s="130"/>
      <c r="AQ134" s="130"/>
      <c r="AR134" s="130"/>
      <c r="AS134" s="130"/>
      <c r="AT134" s="130"/>
    </row>
    <row r="135" spans="4:46" x14ac:dyDescent="0.25">
      <c r="D135" s="128"/>
      <c r="E135" s="247"/>
      <c r="Q135" s="126"/>
      <c r="R135" s="126"/>
      <c r="AN135" s="130"/>
      <c r="AO135" s="130"/>
      <c r="AP135" s="130"/>
      <c r="AQ135" s="130"/>
      <c r="AR135" s="130"/>
      <c r="AS135" s="130"/>
      <c r="AT135" s="130"/>
    </row>
    <row r="136" spans="4:46" x14ac:dyDescent="0.25">
      <c r="D136" s="128"/>
      <c r="E136" s="247"/>
      <c r="Q136" s="126"/>
      <c r="R136" s="126"/>
      <c r="AN136" s="130"/>
      <c r="AO136" s="130"/>
      <c r="AP136" s="130"/>
      <c r="AQ136" s="130"/>
      <c r="AR136" s="130"/>
      <c r="AS136" s="130"/>
      <c r="AT136" s="130"/>
    </row>
    <row r="137" spans="4:46" x14ac:dyDescent="0.25">
      <c r="D137" s="128"/>
      <c r="E137" s="247"/>
      <c r="Q137" s="126"/>
      <c r="R137" s="126"/>
      <c r="AN137" s="130"/>
      <c r="AO137" s="130"/>
      <c r="AP137" s="130"/>
      <c r="AQ137" s="130"/>
      <c r="AR137" s="130"/>
      <c r="AS137" s="130"/>
      <c r="AT137" s="130"/>
    </row>
    <row r="138" spans="4:46" x14ac:dyDescent="0.25">
      <c r="D138" s="128"/>
      <c r="E138" s="247"/>
      <c r="Q138" s="126"/>
      <c r="R138" s="126"/>
      <c r="AN138" s="130"/>
      <c r="AO138" s="130"/>
      <c r="AP138" s="130"/>
      <c r="AQ138" s="130"/>
      <c r="AR138" s="130"/>
      <c r="AS138" s="130"/>
      <c r="AT138" s="130"/>
    </row>
    <row r="139" spans="4:46" x14ac:dyDescent="0.25">
      <c r="D139" s="128"/>
      <c r="E139" s="247"/>
      <c r="P139" s="275"/>
      <c r="Q139" s="126"/>
      <c r="R139" s="126"/>
      <c r="AN139" s="130"/>
      <c r="AO139" s="130"/>
      <c r="AP139" s="130"/>
      <c r="AQ139" s="130"/>
      <c r="AR139" s="130"/>
      <c r="AS139" s="130"/>
      <c r="AT139" s="130"/>
    </row>
    <row r="140" spans="4:46" x14ac:dyDescent="0.25">
      <c r="D140" s="128"/>
      <c r="E140" s="247"/>
      <c r="P140" s="275"/>
      <c r="Q140" s="126"/>
      <c r="R140" s="126"/>
      <c r="AN140" s="130"/>
      <c r="AO140" s="130"/>
      <c r="AP140" s="130"/>
      <c r="AQ140" s="130"/>
      <c r="AR140" s="130"/>
      <c r="AS140" s="130"/>
      <c r="AT140" s="130"/>
    </row>
    <row r="141" spans="4:46" x14ac:dyDescent="0.25">
      <c r="D141" s="128"/>
      <c r="E141" s="247"/>
      <c r="P141" s="275"/>
      <c r="Q141" s="126"/>
      <c r="R141" s="126"/>
      <c r="AN141" s="130"/>
      <c r="AO141" s="130"/>
      <c r="AP141" s="130"/>
      <c r="AQ141" s="130"/>
      <c r="AR141" s="130"/>
      <c r="AS141" s="130"/>
      <c r="AT141" s="130"/>
    </row>
    <row r="142" spans="4:46" x14ac:dyDescent="0.25">
      <c r="D142" s="128"/>
      <c r="E142" s="247"/>
      <c r="P142" s="275"/>
      <c r="Q142" s="126"/>
      <c r="R142" s="126"/>
      <c r="AN142" s="130"/>
      <c r="AO142" s="130"/>
      <c r="AP142" s="130"/>
      <c r="AQ142" s="130"/>
      <c r="AR142" s="130"/>
      <c r="AS142" s="130"/>
      <c r="AT142" s="130"/>
    </row>
    <row r="143" spans="4:46" x14ac:dyDescent="0.25">
      <c r="D143" s="128"/>
      <c r="E143" s="247"/>
      <c r="Q143" s="126"/>
      <c r="R143" s="126"/>
      <c r="AN143" s="130"/>
      <c r="AO143" s="130"/>
      <c r="AP143" s="130"/>
      <c r="AQ143" s="130"/>
      <c r="AR143" s="130"/>
      <c r="AS143" s="130"/>
      <c r="AT143" s="130"/>
    </row>
    <row r="144" spans="4:46" x14ac:dyDescent="0.25">
      <c r="D144" s="128"/>
      <c r="E144" s="247"/>
      <c r="Q144" s="126"/>
      <c r="R144" s="126"/>
      <c r="AN144" s="130"/>
      <c r="AO144" s="130"/>
      <c r="AP144" s="130"/>
      <c r="AQ144" s="130"/>
      <c r="AR144" s="130"/>
      <c r="AS144" s="130"/>
      <c r="AT144" s="130"/>
    </row>
    <row r="145" spans="4:46" x14ac:dyDescent="0.25">
      <c r="D145" s="128"/>
      <c r="E145" s="247"/>
      <c r="P145" s="275"/>
      <c r="Q145" s="126"/>
      <c r="R145" s="126"/>
      <c r="AN145" s="130"/>
      <c r="AO145" s="130"/>
      <c r="AP145" s="130"/>
      <c r="AQ145" s="130"/>
      <c r="AR145" s="130"/>
      <c r="AS145" s="130"/>
      <c r="AT145" s="130"/>
    </row>
    <row r="146" spans="4:46" x14ac:dyDescent="0.25">
      <c r="D146" s="128"/>
      <c r="E146" s="247"/>
      <c r="Q146" s="126"/>
      <c r="R146" s="126"/>
      <c r="AN146" s="130"/>
      <c r="AO146" s="130"/>
      <c r="AP146" s="130"/>
      <c r="AQ146" s="130"/>
      <c r="AR146" s="130"/>
      <c r="AS146" s="130"/>
      <c r="AT146" s="130"/>
    </row>
    <row r="147" spans="4:46" x14ac:dyDescent="0.25">
      <c r="D147" s="128"/>
      <c r="E147" s="247"/>
      <c r="Q147" s="126"/>
      <c r="R147" s="126"/>
      <c r="AN147" s="130"/>
      <c r="AO147" s="130"/>
      <c r="AP147" s="130"/>
      <c r="AQ147" s="130"/>
      <c r="AR147" s="130"/>
      <c r="AS147" s="130"/>
      <c r="AT147" s="130"/>
    </row>
    <row r="148" spans="4:46" x14ac:dyDescent="0.25">
      <c r="D148" s="128"/>
      <c r="E148" s="247"/>
      <c r="Q148" s="126"/>
      <c r="R148" s="126"/>
      <c r="AN148" s="130"/>
      <c r="AO148" s="130"/>
      <c r="AP148" s="130"/>
      <c r="AQ148" s="130"/>
      <c r="AR148" s="130"/>
      <c r="AS148" s="130"/>
      <c r="AT148" s="130"/>
    </row>
    <row r="149" spans="4:46" x14ac:dyDescent="0.25">
      <c r="D149" s="128"/>
      <c r="E149" s="247"/>
      <c r="P149" s="275"/>
      <c r="Q149" s="126"/>
      <c r="R149" s="126"/>
      <c r="AN149" s="130"/>
      <c r="AO149" s="130"/>
      <c r="AP149" s="130"/>
      <c r="AQ149" s="130"/>
      <c r="AR149" s="130"/>
      <c r="AS149" s="130"/>
      <c r="AT149" s="130"/>
    </row>
    <row r="150" spans="4:46" x14ac:dyDescent="0.25">
      <c r="D150" s="128"/>
      <c r="E150" s="247"/>
      <c r="Q150" s="126"/>
      <c r="R150" s="126"/>
      <c r="AN150" s="130"/>
      <c r="AO150" s="130"/>
      <c r="AP150" s="130"/>
      <c r="AQ150" s="130"/>
      <c r="AR150" s="130"/>
      <c r="AS150" s="130"/>
      <c r="AT150" s="130"/>
    </row>
    <row r="151" spans="4:46" x14ac:dyDescent="0.25">
      <c r="D151" s="128"/>
      <c r="E151" s="247"/>
      <c r="Q151" s="126"/>
      <c r="R151" s="126"/>
      <c r="AN151" s="130"/>
      <c r="AO151" s="130"/>
      <c r="AP151" s="130"/>
      <c r="AQ151" s="130"/>
      <c r="AR151" s="130"/>
      <c r="AS151" s="130"/>
      <c r="AT151" s="130"/>
    </row>
    <row r="152" spans="4:46" x14ac:dyDescent="0.25">
      <c r="D152" s="128"/>
      <c r="E152" s="247"/>
      <c r="Q152" s="126"/>
      <c r="R152" s="126"/>
      <c r="AN152" s="130"/>
      <c r="AO152" s="130"/>
      <c r="AP152" s="130"/>
      <c r="AQ152" s="130"/>
      <c r="AR152" s="130"/>
      <c r="AS152" s="130"/>
      <c r="AT152" s="130"/>
    </row>
    <row r="153" spans="4:46" x14ac:dyDescent="0.25">
      <c r="D153" s="128"/>
      <c r="E153" s="247"/>
      <c r="Q153" s="126"/>
      <c r="R153" s="126"/>
      <c r="AN153" s="130"/>
      <c r="AO153" s="130"/>
      <c r="AP153" s="130"/>
      <c r="AQ153" s="130"/>
      <c r="AR153" s="130"/>
      <c r="AS153" s="130"/>
      <c r="AT153" s="130"/>
    </row>
    <row r="154" spans="4:46" x14ac:dyDescent="0.25">
      <c r="D154" s="128"/>
      <c r="E154" s="247"/>
      <c r="Q154" s="126"/>
      <c r="R154" s="126"/>
      <c r="AN154" s="130"/>
      <c r="AO154" s="130"/>
      <c r="AP154" s="130"/>
      <c r="AQ154" s="130"/>
      <c r="AR154" s="130"/>
      <c r="AS154" s="130"/>
      <c r="AT154" s="130"/>
    </row>
    <row r="155" spans="4:46" x14ac:dyDescent="0.25">
      <c r="D155" s="128"/>
      <c r="E155" s="247"/>
      <c r="Q155" s="126"/>
      <c r="R155" s="126"/>
      <c r="AN155" s="130"/>
      <c r="AO155" s="130"/>
      <c r="AP155" s="130"/>
      <c r="AQ155" s="130"/>
      <c r="AR155" s="130"/>
      <c r="AS155" s="130"/>
      <c r="AT155" s="130"/>
    </row>
    <row r="156" spans="4:46" x14ac:dyDescent="0.25">
      <c r="D156" s="128"/>
      <c r="E156" s="247"/>
      <c r="Q156" s="126"/>
      <c r="R156" s="126"/>
      <c r="AN156" s="130"/>
      <c r="AO156" s="130"/>
      <c r="AP156" s="130"/>
      <c r="AQ156" s="130"/>
      <c r="AR156" s="130"/>
      <c r="AS156" s="130"/>
      <c r="AT156" s="130"/>
    </row>
    <row r="157" spans="4:46" x14ac:dyDescent="0.25">
      <c r="D157" s="128"/>
      <c r="E157" s="247"/>
      <c r="Q157" s="126"/>
      <c r="R157" s="126"/>
      <c r="AN157" s="130"/>
      <c r="AO157" s="130"/>
      <c r="AP157" s="130"/>
      <c r="AQ157" s="130"/>
      <c r="AR157" s="130"/>
      <c r="AS157" s="130"/>
      <c r="AT157" s="130"/>
    </row>
    <row r="158" spans="4:46" x14ac:dyDescent="0.25">
      <c r="D158" s="128"/>
      <c r="E158" s="247"/>
      <c r="Q158" s="126"/>
      <c r="R158" s="126"/>
      <c r="AN158" s="130"/>
      <c r="AO158" s="130"/>
      <c r="AP158" s="130"/>
      <c r="AQ158" s="130"/>
      <c r="AR158" s="130"/>
      <c r="AS158" s="130"/>
      <c r="AT158" s="130"/>
    </row>
    <row r="159" spans="4:46" x14ac:dyDescent="0.25">
      <c r="D159" s="128"/>
      <c r="E159" s="247"/>
      <c r="Q159" s="126"/>
      <c r="R159" s="126"/>
      <c r="AN159" s="130"/>
      <c r="AO159" s="130"/>
      <c r="AP159" s="130"/>
      <c r="AQ159" s="130"/>
      <c r="AR159" s="130"/>
      <c r="AS159" s="130"/>
      <c r="AT159" s="130"/>
    </row>
    <row r="160" spans="4:46" x14ac:dyDescent="0.25">
      <c r="D160" s="128"/>
      <c r="E160" s="247"/>
      <c r="Q160" s="126"/>
      <c r="R160" s="126"/>
      <c r="AN160" s="130"/>
      <c r="AO160" s="130"/>
      <c r="AP160" s="130"/>
      <c r="AQ160" s="130"/>
      <c r="AR160" s="130"/>
      <c r="AS160" s="130"/>
      <c r="AT160" s="130"/>
    </row>
    <row r="161" spans="4:46" x14ac:dyDescent="0.25">
      <c r="D161" s="128"/>
      <c r="E161" s="247"/>
      <c r="Q161" s="126"/>
      <c r="R161" s="126"/>
      <c r="AN161" s="130"/>
      <c r="AO161" s="130"/>
      <c r="AP161" s="130"/>
      <c r="AQ161" s="130"/>
      <c r="AR161" s="130"/>
      <c r="AS161" s="130"/>
      <c r="AT161" s="130"/>
    </row>
    <row r="162" spans="4:46" x14ac:dyDescent="0.25">
      <c r="D162" s="128"/>
      <c r="E162" s="247"/>
      <c r="Q162" s="126"/>
      <c r="R162" s="126"/>
      <c r="AN162" s="130"/>
      <c r="AO162" s="130"/>
      <c r="AP162" s="130"/>
      <c r="AQ162" s="130"/>
      <c r="AR162" s="130"/>
      <c r="AS162" s="130"/>
      <c r="AT162" s="130"/>
    </row>
    <row r="163" spans="4:46" x14ac:dyDescent="0.25">
      <c r="D163" s="128"/>
      <c r="E163" s="247"/>
      <c r="Q163" s="126"/>
      <c r="R163" s="126"/>
      <c r="AN163" s="130"/>
      <c r="AO163" s="130"/>
      <c r="AP163" s="130"/>
      <c r="AQ163" s="130"/>
      <c r="AR163" s="130"/>
      <c r="AS163" s="130"/>
      <c r="AT163" s="130"/>
    </row>
    <row r="164" spans="4:46" x14ac:dyDescent="0.25">
      <c r="D164" s="128"/>
      <c r="E164" s="247"/>
      <c r="Q164" s="126"/>
      <c r="R164" s="126"/>
      <c r="AN164" s="130"/>
      <c r="AO164" s="130"/>
      <c r="AP164" s="130"/>
      <c r="AQ164" s="130"/>
      <c r="AR164" s="130"/>
      <c r="AS164" s="130"/>
      <c r="AT164" s="130"/>
    </row>
    <row r="165" spans="4:46" x14ac:dyDescent="0.25">
      <c r="D165" s="128"/>
      <c r="E165" s="247"/>
      <c r="Q165" s="126"/>
      <c r="R165" s="126"/>
      <c r="AN165" s="130"/>
      <c r="AO165" s="130"/>
      <c r="AP165" s="130"/>
      <c r="AQ165" s="130"/>
      <c r="AR165" s="130"/>
      <c r="AS165" s="130"/>
      <c r="AT165" s="130"/>
    </row>
    <row r="166" spans="4:46" x14ac:dyDescent="0.25">
      <c r="D166" s="128"/>
      <c r="E166" s="247"/>
      <c r="P166" s="275"/>
      <c r="Q166" s="126"/>
      <c r="R166" s="126"/>
      <c r="AN166" s="130"/>
      <c r="AO166" s="130"/>
      <c r="AP166" s="130"/>
      <c r="AQ166" s="130"/>
      <c r="AR166" s="130"/>
      <c r="AS166" s="130"/>
      <c r="AT166" s="130"/>
    </row>
    <row r="167" spans="4:46" x14ac:dyDescent="0.25">
      <c r="D167" s="128"/>
      <c r="E167" s="247"/>
      <c r="P167" s="275"/>
      <c r="Q167" s="126"/>
      <c r="R167" s="126"/>
      <c r="AN167" s="130"/>
      <c r="AO167" s="130"/>
      <c r="AP167" s="130"/>
      <c r="AQ167" s="130"/>
      <c r="AR167" s="130"/>
      <c r="AS167" s="130"/>
      <c r="AT167" s="130"/>
    </row>
    <row r="168" spans="4:46" x14ac:dyDescent="0.25">
      <c r="D168" s="128"/>
      <c r="E168" s="247"/>
      <c r="Q168" s="126"/>
      <c r="R168" s="126"/>
      <c r="AN168" s="130"/>
      <c r="AO168" s="130"/>
      <c r="AP168" s="130"/>
      <c r="AQ168" s="130"/>
      <c r="AR168" s="130"/>
      <c r="AS168" s="130"/>
      <c r="AT168" s="130"/>
    </row>
    <row r="169" spans="4:46" x14ac:dyDescent="0.25">
      <c r="D169" s="128"/>
      <c r="E169" s="247"/>
      <c r="P169" s="275"/>
      <c r="Q169" s="126"/>
      <c r="R169" s="126"/>
      <c r="AN169" s="130"/>
      <c r="AO169" s="130"/>
      <c r="AP169" s="130"/>
      <c r="AQ169" s="130"/>
      <c r="AR169" s="130"/>
      <c r="AS169" s="130"/>
      <c r="AT169" s="130"/>
    </row>
    <row r="170" spans="4:46" x14ac:dyDescent="0.25">
      <c r="D170" s="128"/>
      <c r="E170" s="247"/>
      <c r="Q170" s="126"/>
      <c r="R170" s="126"/>
      <c r="AN170" s="130"/>
      <c r="AO170" s="130"/>
      <c r="AP170" s="130"/>
      <c r="AQ170" s="130"/>
      <c r="AR170" s="130"/>
      <c r="AS170" s="130"/>
      <c r="AT170" s="130"/>
    </row>
    <row r="171" spans="4:46" x14ac:dyDescent="0.25">
      <c r="D171" s="128"/>
      <c r="E171" s="247"/>
      <c r="P171" s="275"/>
      <c r="Q171" s="126"/>
      <c r="R171" s="126"/>
      <c r="AN171" s="130"/>
      <c r="AO171" s="130"/>
      <c r="AP171" s="130"/>
      <c r="AQ171" s="130"/>
      <c r="AR171" s="130"/>
      <c r="AS171" s="130"/>
      <c r="AT171" s="130"/>
    </row>
    <row r="172" spans="4:46" x14ac:dyDescent="0.25">
      <c r="D172" s="128"/>
      <c r="E172" s="247"/>
      <c r="P172" s="275"/>
      <c r="Q172" s="126"/>
      <c r="R172" s="126"/>
      <c r="AN172" s="130"/>
      <c r="AO172" s="130"/>
      <c r="AP172" s="130"/>
      <c r="AQ172" s="130"/>
      <c r="AR172" s="130"/>
      <c r="AS172" s="130"/>
      <c r="AT172" s="130"/>
    </row>
    <row r="173" spans="4:46" x14ac:dyDescent="0.25">
      <c r="D173" s="128"/>
      <c r="E173" s="247"/>
      <c r="Q173" s="126"/>
      <c r="R173" s="126"/>
      <c r="Y173" s="274"/>
      <c r="AN173" s="130"/>
      <c r="AO173" s="130"/>
      <c r="AP173" s="130"/>
      <c r="AQ173" s="130"/>
      <c r="AR173" s="130"/>
      <c r="AS173" s="130"/>
      <c r="AT173" s="130"/>
    </row>
    <row r="174" spans="4:46" x14ac:dyDescent="0.25">
      <c r="D174" s="128"/>
      <c r="E174" s="247"/>
      <c r="Q174" s="126"/>
      <c r="R174" s="126"/>
      <c r="Y174" s="274"/>
      <c r="AN174" s="130"/>
      <c r="AO174" s="130"/>
      <c r="AP174" s="130"/>
      <c r="AQ174" s="130"/>
      <c r="AR174" s="130"/>
      <c r="AS174" s="130"/>
      <c r="AT174" s="130"/>
    </row>
    <row r="175" spans="4:46" x14ac:dyDescent="0.25">
      <c r="D175" s="128"/>
      <c r="E175" s="247"/>
      <c r="Q175" s="126"/>
      <c r="R175" s="126"/>
      <c r="Y175" s="274"/>
      <c r="AN175" s="130"/>
      <c r="AO175" s="130"/>
      <c r="AP175" s="130"/>
      <c r="AQ175" s="130"/>
      <c r="AR175" s="130"/>
      <c r="AS175" s="130"/>
      <c r="AT175" s="130"/>
    </row>
    <row r="176" spans="4:46" x14ac:dyDescent="0.25">
      <c r="D176" s="128"/>
      <c r="E176" s="247"/>
      <c r="Q176" s="126"/>
      <c r="R176" s="126"/>
      <c r="Y176" s="274"/>
      <c r="AN176" s="130"/>
      <c r="AO176" s="130"/>
      <c r="AP176" s="130"/>
      <c r="AQ176" s="130"/>
      <c r="AR176" s="130"/>
      <c r="AS176" s="130"/>
      <c r="AT176" s="130"/>
    </row>
    <row r="177" spans="4:46" x14ac:dyDescent="0.25">
      <c r="D177" s="128"/>
      <c r="E177" s="247"/>
      <c r="Q177" s="126"/>
      <c r="R177" s="126"/>
      <c r="Y177" s="274"/>
      <c r="AN177" s="130"/>
      <c r="AO177" s="130"/>
      <c r="AP177" s="130"/>
      <c r="AQ177" s="130"/>
      <c r="AR177" s="130"/>
      <c r="AS177" s="130"/>
      <c r="AT177" s="130"/>
    </row>
    <row r="178" spans="4:46" x14ac:dyDescent="0.25">
      <c r="D178" s="128"/>
      <c r="E178" s="247"/>
      <c r="Q178" s="126"/>
      <c r="R178" s="126"/>
      <c r="Y178" s="274"/>
      <c r="AN178" s="130"/>
      <c r="AO178" s="130"/>
      <c r="AP178" s="130"/>
      <c r="AQ178" s="130"/>
      <c r="AR178" s="130"/>
      <c r="AS178" s="130"/>
      <c r="AT178" s="130"/>
    </row>
    <row r="179" spans="4:46" x14ac:dyDescent="0.25">
      <c r="D179" s="128"/>
      <c r="E179" s="247"/>
      <c r="Q179" s="126"/>
      <c r="R179" s="126"/>
      <c r="Y179" s="274"/>
      <c r="AN179" s="130"/>
      <c r="AO179" s="130"/>
      <c r="AP179" s="130"/>
      <c r="AQ179" s="130"/>
      <c r="AR179" s="130"/>
      <c r="AS179" s="130"/>
      <c r="AT179" s="130"/>
    </row>
    <row r="180" spans="4:46" x14ac:dyDescent="0.25">
      <c r="D180" s="128"/>
      <c r="E180" s="247"/>
      <c r="Q180" s="126"/>
      <c r="R180" s="126"/>
      <c r="Y180" s="274"/>
      <c r="AN180" s="130"/>
      <c r="AO180" s="130"/>
      <c r="AP180" s="130"/>
      <c r="AQ180" s="130"/>
      <c r="AR180" s="130"/>
      <c r="AS180" s="130"/>
      <c r="AT180" s="130"/>
    </row>
    <row r="181" spans="4:46" x14ac:dyDescent="0.25">
      <c r="D181" s="128"/>
      <c r="E181" s="247"/>
      <c r="Q181" s="126"/>
      <c r="R181" s="126"/>
      <c r="Y181" s="274"/>
      <c r="AN181" s="130"/>
      <c r="AO181" s="130"/>
      <c r="AP181" s="130"/>
      <c r="AQ181" s="130"/>
      <c r="AR181" s="130"/>
      <c r="AS181" s="130"/>
      <c r="AT181" s="130"/>
    </row>
    <row r="182" spans="4:46" x14ac:dyDescent="0.25">
      <c r="D182" s="128"/>
      <c r="E182" s="247"/>
      <c r="Q182" s="126"/>
      <c r="R182" s="126"/>
      <c r="Y182" s="274"/>
      <c r="AN182" s="130"/>
      <c r="AO182" s="130"/>
      <c r="AP182" s="130"/>
      <c r="AQ182" s="130"/>
      <c r="AR182" s="130"/>
      <c r="AS182" s="130"/>
      <c r="AT182" s="130"/>
    </row>
    <row r="183" spans="4:46" x14ac:dyDescent="0.25">
      <c r="D183" s="128"/>
      <c r="E183" s="247"/>
      <c r="Q183" s="126"/>
      <c r="R183" s="126"/>
      <c r="Y183" s="274"/>
      <c r="AN183" s="130"/>
      <c r="AO183" s="130"/>
      <c r="AP183" s="130"/>
      <c r="AQ183" s="130"/>
      <c r="AR183" s="130"/>
      <c r="AS183" s="130"/>
      <c r="AT183" s="130"/>
    </row>
    <row r="184" spans="4:46" x14ac:dyDescent="0.25">
      <c r="D184" s="128"/>
      <c r="E184" s="247"/>
      <c r="Q184" s="126"/>
      <c r="R184" s="126"/>
      <c r="Y184" s="274"/>
      <c r="AN184" s="130"/>
      <c r="AO184" s="130"/>
      <c r="AP184" s="130"/>
      <c r="AQ184" s="130"/>
      <c r="AR184" s="130"/>
      <c r="AS184" s="130"/>
      <c r="AT184" s="130"/>
    </row>
    <row r="185" spans="4:46" x14ac:dyDescent="0.25">
      <c r="D185" s="128"/>
      <c r="E185" s="247"/>
      <c r="Q185" s="126"/>
      <c r="R185" s="126"/>
      <c r="Y185" s="274"/>
      <c r="AN185" s="130"/>
      <c r="AO185" s="130"/>
      <c r="AP185" s="130"/>
      <c r="AQ185" s="130"/>
      <c r="AR185" s="130"/>
      <c r="AS185" s="130"/>
      <c r="AT185" s="130"/>
    </row>
    <row r="186" spans="4:46" x14ac:dyDescent="0.25">
      <c r="D186" s="128"/>
      <c r="E186" s="247"/>
      <c r="Q186" s="126"/>
      <c r="R186" s="126"/>
      <c r="Y186" s="274"/>
      <c r="AN186" s="130"/>
      <c r="AO186" s="130"/>
      <c r="AP186" s="130"/>
      <c r="AQ186" s="130"/>
      <c r="AR186" s="130"/>
      <c r="AS186" s="130"/>
      <c r="AT186" s="130"/>
    </row>
    <row r="187" spans="4:46" x14ac:dyDescent="0.25">
      <c r="D187" s="128"/>
      <c r="E187" s="247"/>
      <c r="Q187" s="126"/>
      <c r="R187" s="126"/>
      <c r="Y187" s="274"/>
      <c r="AN187" s="130"/>
      <c r="AO187" s="130"/>
      <c r="AP187" s="130"/>
      <c r="AQ187" s="130"/>
      <c r="AR187" s="130"/>
      <c r="AS187" s="130"/>
      <c r="AT187" s="130"/>
    </row>
    <row r="188" spans="4:46" x14ac:dyDescent="0.25">
      <c r="D188" s="128"/>
      <c r="E188" s="247"/>
      <c r="Q188" s="126"/>
      <c r="R188" s="126"/>
      <c r="Y188" s="274"/>
      <c r="AN188" s="130"/>
      <c r="AO188" s="130"/>
      <c r="AP188" s="130"/>
      <c r="AQ188" s="130"/>
      <c r="AR188" s="130"/>
      <c r="AS188" s="130"/>
      <c r="AT188" s="130"/>
    </row>
    <row r="189" spans="4:46" x14ac:dyDescent="0.25">
      <c r="D189" s="128"/>
      <c r="E189" s="247"/>
      <c r="Q189" s="126"/>
      <c r="R189" s="126"/>
      <c r="Y189" s="274"/>
      <c r="AN189" s="130"/>
      <c r="AO189" s="130"/>
      <c r="AP189" s="130"/>
      <c r="AQ189" s="130"/>
      <c r="AR189" s="130"/>
      <c r="AS189" s="130"/>
      <c r="AT189" s="130"/>
    </row>
    <row r="190" spans="4:46" x14ac:dyDescent="0.25">
      <c r="D190" s="128"/>
      <c r="E190" s="247"/>
      <c r="Q190" s="126"/>
      <c r="R190" s="126"/>
      <c r="Y190" s="274"/>
      <c r="AN190" s="130"/>
      <c r="AO190" s="130"/>
      <c r="AP190" s="130"/>
      <c r="AQ190" s="130"/>
      <c r="AR190" s="130"/>
      <c r="AS190" s="130"/>
      <c r="AT190" s="130"/>
    </row>
    <row r="191" spans="4:46" x14ac:dyDescent="0.25">
      <c r="D191" s="128"/>
      <c r="E191" s="247"/>
      <c r="Q191" s="126"/>
      <c r="R191" s="126"/>
      <c r="Y191" s="274"/>
      <c r="AN191" s="130"/>
      <c r="AO191" s="130"/>
      <c r="AP191" s="130"/>
      <c r="AQ191" s="130"/>
      <c r="AR191" s="130"/>
      <c r="AS191" s="130"/>
      <c r="AT191" s="130"/>
    </row>
    <row r="192" spans="4:46" x14ac:dyDescent="0.25">
      <c r="D192" s="128"/>
      <c r="E192" s="247"/>
      <c r="Q192" s="126"/>
      <c r="R192" s="126"/>
      <c r="Y192" s="274"/>
      <c r="AN192" s="130"/>
      <c r="AO192" s="130"/>
      <c r="AP192" s="130"/>
      <c r="AQ192" s="130"/>
      <c r="AR192" s="130"/>
      <c r="AS192" s="130"/>
      <c r="AT192" s="130"/>
    </row>
    <row r="193" spans="4:46" x14ac:dyDescent="0.25">
      <c r="D193" s="128"/>
      <c r="E193" s="247"/>
      <c r="Q193" s="126"/>
      <c r="R193" s="126"/>
      <c r="Y193" s="274"/>
      <c r="AN193" s="130"/>
      <c r="AO193" s="130"/>
      <c r="AP193" s="130"/>
      <c r="AQ193" s="130"/>
      <c r="AR193" s="130"/>
      <c r="AS193" s="130"/>
      <c r="AT193" s="130"/>
    </row>
    <row r="194" spans="4:46" x14ac:dyDescent="0.25">
      <c r="D194" s="128"/>
      <c r="E194" s="247"/>
      <c r="Q194" s="126"/>
      <c r="R194" s="126"/>
      <c r="Y194" s="274"/>
      <c r="AN194" s="130"/>
      <c r="AO194" s="130"/>
      <c r="AP194" s="130"/>
      <c r="AQ194" s="130"/>
      <c r="AR194" s="130"/>
      <c r="AS194" s="130"/>
      <c r="AT194" s="130"/>
    </row>
    <row r="195" spans="4:46" x14ac:dyDescent="0.25">
      <c r="D195" s="128"/>
      <c r="E195" s="247"/>
      <c r="Q195" s="126"/>
      <c r="R195" s="126"/>
      <c r="Y195" s="274"/>
      <c r="AN195" s="130"/>
      <c r="AO195" s="130"/>
      <c r="AP195" s="130"/>
      <c r="AQ195" s="130"/>
      <c r="AR195" s="130"/>
      <c r="AS195" s="130"/>
      <c r="AT195" s="130"/>
    </row>
    <row r="196" spans="4:46" x14ac:dyDescent="0.25">
      <c r="D196" s="128"/>
      <c r="E196" s="247"/>
      <c r="Q196" s="126"/>
      <c r="R196" s="126"/>
      <c r="Y196" s="274"/>
      <c r="AN196" s="130"/>
      <c r="AO196" s="130"/>
      <c r="AP196" s="130"/>
      <c r="AQ196" s="130"/>
      <c r="AR196" s="130"/>
      <c r="AS196" s="130"/>
      <c r="AT196" s="130"/>
    </row>
    <row r="197" spans="4:46" x14ac:dyDescent="0.25">
      <c r="D197" s="128"/>
      <c r="E197" s="247"/>
      <c r="Q197" s="126"/>
      <c r="R197" s="126"/>
      <c r="Y197" s="274"/>
      <c r="AN197" s="130"/>
      <c r="AO197" s="130"/>
      <c r="AP197" s="130"/>
      <c r="AQ197" s="130"/>
      <c r="AR197" s="130"/>
      <c r="AS197" s="130"/>
      <c r="AT197" s="130"/>
    </row>
    <row r="198" spans="4:46" x14ac:dyDescent="0.25">
      <c r="D198" s="128"/>
      <c r="E198" s="247"/>
      <c r="Q198" s="126"/>
      <c r="R198" s="126"/>
      <c r="Y198" s="274"/>
      <c r="AN198" s="130"/>
      <c r="AO198" s="130"/>
      <c r="AP198" s="130"/>
      <c r="AQ198" s="130"/>
      <c r="AR198" s="130"/>
      <c r="AS198" s="130"/>
      <c r="AT198" s="130"/>
    </row>
    <row r="199" spans="4:46" x14ac:dyDescent="0.25">
      <c r="D199" s="128"/>
      <c r="E199" s="247"/>
      <c r="Q199" s="126"/>
      <c r="R199" s="126"/>
      <c r="Y199" s="274"/>
      <c r="AN199" s="130"/>
      <c r="AO199" s="130"/>
      <c r="AP199" s="130"/>
      <c r="AQ199" s="130"/>
      <c r="AR199" s="130"/>
      <c r="AS199" s="130"/>
      <c r="AT199" s="130"/>
    </row>
    <row r="200" spans="4:46" x14ac:dyDescent="0.25">
      <c r="D200" s="128"/>
      <c r="E200" s="247"/>
      <c r="Q200" s="126"/>
      <c r="R200" s="126"/>
      <c r="Y200" s="274"/>
      <c r="AN200" s="130"/>
      <c r="AO200" s="130"/>
      <c r="AP200" s="130"/>
      <c r="AQ200" s="130"/>
      <c r="AR200" s="130"/>
      <c r="AS200" s="130"/>
      <c r="AT200" s="130"/>
    </row>
    <row r="201" spans="4:46" x14ac:dyDescent="0.25">
      <c r="D201" s="128"/>
      <c r="E201" s="247"/>
      <c r="Q201" s="126"/>
      <c r="R201" s="126"/>
      <c r="Y201" s="274"/>
      <c r="AN201" s="130"/>
      <c r="AO201" s="130"/>
      <c r="AP201" s="130"/>
      <c r="AQ201" s="130"/>
      <c r="AR201" s="130"/>
      <c r="AS201" s="130"/>
      <c r="AT201" s="130"/>
    </row>
    <row r="202" spans="4:46" x14ac:dyDescent="0.25">
      <c r="D202" s="128"/>
      <c r="E202" s="247"/>
      <c r="Q202" s="126"/>
      <c r="R202" s="126"/>
      <c r="Y202" s="274"/>
      <c r="AN202" s="130"/>
      <c r="AO202" s="130"/>
      <c r="AP202" s="130"/>
      <c r="AQ202" s="130"/>
      <c r="AR202" s="130"/>
      <c r="AS202" s="130"/>
      <c r="AT202" s="130"/>
    </row>
    <row r="203" spans="4:46" x14ac:dyDescent="0.25">
      <c r="D203" s="128"/>
      <c r="E203" s="247"/>
      <c r="Q203" s="126"/>
      <c r="R203" s="126"/>
      <c r="Y203" s="274"/>
      <c r="AN203" s="130"/>
      <c r="AO203" s="130"/>
      <c r="AP203" s="130"/>
      <c r="AQ203" s="130"/>
      <c r="AR203" s="130"/>
      <c r="AS203" s="130"/>
      <c r="AT203" s="130"/>
    </row>
    <row r="204" spans="4:46" x14ac:dyDescent="0.25">
      <c r="D204" s="128"/>
      <c r="E204" s="247"/>
      <c r="Q204" s="126"/>
      <c r="R204" s="126"/>
      <c r="Y204" s="274"/>
      <c r="AN204" s="130"/>
      <c r="AO204" s="130"/>
      <c r="AP204" s="130"/>
      <c r="AQ204" s="130"/>
      <c r="AR204" s="130"/>
      <c r="AS204" s="130"/>
      <c r="AT204" s="130"/>
    </row>
    <row r="205" spans="4:46" x14ac:dyDescent="0.25">
      <c r="D205" s="128"/>
      <c r="E205" s="247"/>
      <c r="Q205" s="126"/>
      <c r="R205" s="126"/>
      <c r="Y205" s="274"/>
      <c r="AN205" s="130"/>
      <c r="AO205" s="130"/>
      <c r="AP205" s="130"/>
      <c r="AQ205" s="130"/>
      <c r="AR205" s="130"/>
      <c r="AS205" s="130"/>
      <c r="AT205" s="130"/>
    </row>
    <row r="206" spans="4:46" x14ac:dyDescent="0.25">
      <c r="D206" s="128"/>
      <c r="E206" s="247"/>
      <c r="Q206" s="126"/>
      <c r="R206" s="126"/>
      <c r="Y206" s="274"/>
      <c r="AN206" s="130"/>
      <c r="AO206" s="130"/>
      <c r="AP206" s="130"/>
      <c r="AQ206" s="130"/>
      <c r="AR206" s="130"/>
      <c r="AS206" s="130"/>
      <c r="AT206" s="130"/>
    </row>
    <row r="207" spans="4:46" x14ac:dyDescent="0.25">
      <c r="D207" s="128"/>
      <c r="E207" s="247"/>
      <c r="Q207" s="126"/>
      <c r="R207" s="126"/>
      <c r="Y207" s="274"/>
      <c r="AN207" s="130"/>
      <c r="AO207" s="130"/>
      <c r="AP207" s="130"/>
      <c r="AQ207" s="130"/>
      <c r="AR207" s="130"/>
      <c r="AS207" s="130"/>
      <c r="AT207" s="130"/>
    </row>
    <row r="208" spans="4:46" x14ac:dyDescent="0.25">
      <c r="D208" s="128"/>
      <c r="E208" s="247"/>
      <c r="Q208" s="126"/>
      <c r="R208" s="126"/>
      <c r="Y208" s="274"/>
      <c r="AN208" s="130"/>
      <c r="AO208" s="130"/>
      <c r="AP208" s="130"/>
      <c r="AQ208" s="130"/>
      <c r="AR208" s="130"/>
      <c r="AS208" s="130"/>
      <c r="AT208" s="130"/>
    </row>
    <row r="209" spans="4:46" x14ac:dyDescent="0.25">
      <c r="D209" s="128"/>
      <c r="E209" s="247"/>
      <c r="Q209" s="126"/>
      <c r="R209" s="126"/>
      <c r="Y209" s="274"/>
      <c r="AN209" s="130"/>
      <c r="AO209" s="130"/>
      <c r="AP209" s="130"/>
      <c r="AQ209" s="130"/>
      <c r="AR209" s="130"/>
      <c r="AS209" s="130"/>
      <c r="AT209" s="130"/>
    </row>
    <row r="210" spans="4:46" x14ac:dyDescent="0.25">
      <c r="D210" s="128"/>
      <c r="E210" s="247"/>
      <c r="Q210" s="126"/>
      <c r="R210" s="126"/>
      <c r="Y210" s="274"/>
      <c r="AN210" s="130"/>
      <c r="AO210" s="130"/>
      <c r="AP210" s="130"/>
      <c r="AQ210" s="130"/>
      <c r="AR210" s="130"/>
      <c r="AS210" s="130"/>
      <c r="AT210" s="130"/>
    </row>
    <row r="211" spans="4:46" x14ac:dyDescent="0.25">
      <c r="D211" s="128"/>
      <c r="E211" s="247"/>
      <c r="Q211" s="126"/>
      <c r="R211" s="126"/>
      <c r="Y211" s="274"/>
      <c r="AN211" s="130"/>
      <c r="AO211" s="130"/>
      <c r="AP211" s="130"/>
      <c r="AQ211" s="130"/>
      <c r="AR211" s="130"/>
      <c r="AS211" s="130"/>
      <c r="AT211" s="130"/>
    </row>
    <row r="212" spans="4:46" x14ac:dyDescent="0.25">
      <c r="D212" s="128"/>
      <c r="E212" s="247"/>
      <c r="Q212" s="126"/>
      <c r="R212" s="126"/>
      <c r="Y212" s="274"/>
      <c r="AN212" s="130"/>
      <c r="AO212" s="130"/>
      <c r="AP212" s="130"/>
      <c r="AQ212" s="130"/>
      <c r="AR212" s="130"/>
      <c r="AS212" s="130"/>
      <c r="AT212" s="130"/>
    </row>
    <row r="213" spans="4:46" x14ac:dyDescent="0.25">
      <c r="D213" s="128"/>
      <c r="E213" s="247"/>
      <c r="Q213" s="126"/>
      <c r="R213" s="126"/>
      <c r="Y213" s="274"/>
      <c r="AN213" s="130"/>
      <c r="AO213" s="130"/>
      <c r="AP213" s="130"/>
      <c r="AQ213" s="130"/>
      <c r="AR213" s="130"/>
      <c r="AS213" s="130"/>
      <c r="AT213" s="130"/>
    </row>
    <row r="214" spans="4:46" x14ac:dyDescent="0.25">
      <c r="D214" s="128"/>
      <c r="E214" s="247"/>
      <c r="Q214" s="126"/>
      <c r="R214" s="126"/>
      <c r="Y214" s="274"/>
      <c r="AN214" s="130"/>
      <c r="AO214" s="130"/>
      <c r="AP214" s="130"/>
      <c r="AQ214" s="130"/>
      <c r="AR214" s="130"/>
      <c r="AS214" s="130"/>
      <c r="AT214" s="130"/>
    </row>
    <row r="215" spans="4:46" x14ac:dyDescent="0.25">
      <c r="D215" s="128"/>
      <c r="E215" s="247"/>
      <c r="Q215" s="126"/>
      <c r="R215" s="126"/>
      <c r="Y215" s="274"/>
      <c r="AN215" s="130"/>
      <c r="AO215" s="130"/>
      <c r="AP215" s="130"/>
      <c r="AQ215" s="130"/>
      <c r="AR215" s="130"/>
      <c r="AS215" s="130"/>
      <c r="AT215" s="130"/>
    </row>
    <row r="216" spans="4:46" x14ac:dyDescent="0.25">
      <c r="D216" s="128"/>
      <c r="E216" s="247"/>
      <c r="Q216" s="126"/>
      <c r="R216" s="126"/>
      <c r="Y216" s="274"/>
      <c r="AN216" s="130"/>
      <c r="AO216" s="130"/>
      <c r="AP216" s="130"/>
      <c r="AQ216" s="130"/>
      <c r="AR216" s="130"/>
      <c r="AS216" s="130"/>
      <c r="AT216" s="130"/>
    </row>
    <row r="217" spans="4:46" x14ac:dyDescent="0.25">
      <c r="D217" s="128"/>
      <c r="E217" s="247"/>
      <c r="Q217" s="126"/>
      <c r="R217" s="126"/>
      <c r="Y217" s="274"/>
      <c r="AN217" s="130"/>
      <c r="AO217" s="130"/>
      <c r="AP217" s="130"/>
      <c r="AQ217" s="130"/>
      <c r="AR217" s="130"/>
      <c r="AS217" s="130"/>
      <c r="AT217" s="130"/>
    </row>
    <row r="218" spans="4:46" x14ac:dyDescent="0.25">
      <c r="D218" s="128"/>
      <c r="E218" s="247"/>
      <c r="Q218" s="126"/>
      <c r="R218" s="126"/>
      <c r="Y218" s="274"/>
      <c r="AN218" s="130"/>
      <c r="AO218" s="130"/>
      <c r="AP218" s="130"/>
      <c r="AQ218" s="130"/>
      <c r="AR218" s="130"/>
      <c r="AS218" s="130"/>
      <c r="AT218" s="130"/>
    </row>
    <row r="219" spans="4:46" x14ac:dyDescent="0.25">
      <c r="D219" s="128"/>
      <c r="E219" s="247"/>
      <c r="Q219" s="126"/>
      <c r="R219" s="126"/>
      <c r="Y219" s="274"/>
      <c r="AN219" s="130"/>
      <c r="AO219" s="130"/>
      <c r="AP219" s="130"/>
      <c r="AQ219" s="130"/>
      <c r="AR219" s="130"/>
      <c r="AS219" s="130"/>
      <c r="AT219" s="130"/>
    </row>
    <row r="220" spans="4:46" x14ac:dyDescent="0.25">
      <c r="D220" s="128"/>
      <c r="E220" s="247"/>
      <c r="Q220" s="126"/>
      <c r="R220" s="126"/>
      <c r="Y220" s="274"/>
      <c r="AN220" s="130"/>
      <c r="AO220" s="130"/>
      <c r="AP220" s="130"/>
      <c r="AQ220" s="130"/>
      <c r="AR220" s="130"/>
      <c r="AS220" s="130"/>
      <c r="AT220" s="130"/>
    </row>
    <row r="221" spans="4:46" x14ac:dyDescent="0.25">
      <c r="D221" s="128"/>
      <c r="E221" s="247"/>
      <c r="Q221" s="126"/>
      <c r="R221" s="126"/>
      <c r="Y221" s="274"/>
      <c r="AN221" s="130"/>
      <c r="AO221" s="130"/>
      <c r="AP221" s="130"/>
      <c r="AQ221" s="130"/>
      <c r="AR221" s="130"/>
      <c r="AS221" s="130"/>
      <c r="AT221" s="130"/>
    </row>
    <row r="222" spans="4:46" x14ac:dyDescent="0.25">
      <c r="D222" s="128"/>
      <c r="E222" s="247"/>
      <c r="Q222" s="126"/>
      <c r="R222" s="126"/>
      <c r="Y222" s="274"/>
      <c r="AN222" s="130"/>
      <c r="AO222" s="130"/>
      <c r="AP222" s="130"/>
      <c r="AQ222" s="130"/>
      <c r="AR222" s="130"/>
      <c r="AS222" s="130"/>
      <c r="AT222" s="130"/>
    </row>
    <row r="223" spans="4:46" x14ac:dyDescent="0.25">
      <c r="D223" s="128"/>
      <c r="E223" s="247"/>
      <c r="Q223" s="126"/>
      <c r="R223" s="126"/>
      <c r="Y223" s="274"/>
      <c r="AN223" s="130"/>
      <c r="AO223" s="130"/>
      <c r="AP223" s="130"/>
      <c r="AQ223" s="130"/>
      <c r="AR223" s="130"/>
      <c r="AS223" s="130"/>
      <c r="AT223" s="130"/>
    </row>
    <row r="224" spans="4:46" x14ac:dyDescent="0.25">
      <c r="D224" s="128"/>
      <c r="E224" s="247"/>
      <c r="Q224" s="126"/>
      <c r="R224" s="126"/>
      <c r="Y224" s="274"/>
      <c r="AN224" s="130"/>
      <c r="AO224" s="130"/>
      <c r="AP224" s="130"/>
      <c r="AQ224" s="130"/>
      <c r="AR224" s="130"/>
      <c r="AS224" s="130"/>
      <c r="AT224" s="130"/>
    </row>
    <row r="225" spans="4:46" x14ac:dyDescent="0.25">
      <c r="D225" s="128"/>
      <c r="E225" s="247"/>
      <c r="Q225" s="126"/>
      <c r="R225" s="126"/>
      <c r="Y225" s="274"/>
      <c r="AN225" s="130"/>
      <c r="AO225" s="130"/>
      <c r="AP225" s="130"/>
      <c r="AQ225" s="130"/>
      <c r="AR225" s="130"/>
      <c r="AS225" s="130"/>
      <c r="AT225" s="130"/>
    </row>
    <row r="226" spans="4:46" x14ac:dyDescent="0.25">
      <c r="D226" s="128"/>
      <c r="E226" s="247"/>
      <c r="Q226" s="126"/>
      <c r="R226" s="126"/>
      <c r="Y226" s="274"/>
      <c r="AN226" s="130"/>
      <c r="AO226" s="130"/>
      <c r="AP226" s="130"/>
      <c r="AQ226" s="130"/>
      <c r="AR226" s="130"/>
      <c r="AS226" s="130"/>
      <c r="AT226" s="130"/>
    </row>
    <row r="227" spans="4:46" x14ac:dyDescent="0.25">
      <c r="D227" s="128"/>
      <c r="E227" s="247"/>
      <c r="Q227" s="126"/>
      <c r="R227" s="126"/>
      <c r="Y227" s="274"/>
      <c r="AN227" s="130"/>
      <c r="AO227" s="130"/>
      <c r="AP227" s="130"/>
      <c r="AQ227" s="130"/>
      <c r="AR227" s="130"/>
      <c r="AS227" s="130"/>
      <c r="AT227" s="130"/>
    </row>
    <row r="228" spans="4:46" x14ac:dyDescent="0.25">
      <c r="D228" s="128"/>
      <c r="E228" s="247"/>
      <c r="Q228" s="126"/>
      <c r="R228" s="126"/>
      <c r="Y228" s="274"/>
      <c r="AN228" s="130"/>
      <c r="AO228" s="130"/>
      <c r="AP228" s="130"/>
      <c r="AQ228" s="130"/>
      <c r="AR228" s="130"/>
      <c r="AS228" s="130"/>
      <c r="AT228" s="130"/>
    </row>
    <row r="229" spans="4:46" x14ac:dyDescent="0.25">
      <c r="D229" s="128"/>
      <c r="E229" s="247"/>
      <c r="Q229" s="126"/>
      <c r="R229" s="126"/>
      <c r="Y229" s="274"/>
      <c r="AN229" s="130"/>
      <c r="AO229" s="130"/>
      <c r="AP229" s="130"/>
      <c r="AQ229" s="130"/>
      <c r="AR229" s="130"/>
      <c r="AS229" s="130"/>
      <c r="AT229" s="130"/>
    </row>
    <row r="230" spans="4:46" x14ac:dyDescent="0.25">
      <c r="D230" s="128"/>
      <c r="E230" s="247"/>
      <c r="Q230" s="126"/>
      <c r="R230" s="126"/>
      <c r="Y230" s="274"/>
      <c r="AN230" s="130"/>
      <c r="AO230" s="130"/>
      <c r="AP230" s="130"/>
      <c r="AQ230" s="130"/>
      <c r="AR230" s="130"/>
      <c r="AS230" s="130"/>
      <c r="AT230" s="130"/>
    </row>
    <row r="231" spans="4:46" x14ac:dyDescent="0.25">
      <c r="D231" s="128"/>
      <c r="E231" s="247"/>
      <c r="Q231" s="126"/>
      <c r="R231" s="126"/>
      <c r="Y231" s="274"/>
      <c r="AN231" s="130"/>
      <c r="AO231" s="130"/>
      <c r="AP231" s="130"/>
      <c r="AQ231" s="130"/>
      <c r="AR231" s="130"/>
      <c r="AS231" s="130"/>
      <c r="AT231" s="130"/>
    </row>
    <row r="232" spans="4:46" x14ac:dyDescent="0.25">
      <c r="D232" s="128"/>
      <c r="E232" s="247"/>
      <c r="Q232" s="126"/>
      <c r="R232" s="126"/>
      <c r="Y232" s="274"/>
      <c r="AN232" s="130"/>
      <c r="AO232" s="130"/>
      <c r="AP232" s="130"/>
      <c r="AQ232" s="130"/>
      <c r="AR232" s="130"/>
      <c r="AS232" s="130"/>
      <c r="AT232" s="130"/>
    </row>
    <row r="233" spans="4:46" x14ac:dyDescent="0.25">
      <c r="D233" s="128"/>
      <c r="E233" s="247"/>
      <c r="Q233" s="126"/>
      <c r="R233" s="126"/>
      <c r="Y233" s="274"/>
      <c r="AN233" s="130"/>
      <c r="AO233" s="130"/>
      <c r="AP233" s="130"/>
      <c r="AQ233" s="130"/>
      <c r="AR233" s="130"/>
      <c r="AS233" s="130"/>
      <c r="AT233" s="130"/>
    </row>
    <row r="234" spans="4:46" x14ac:dyDescent="0.25">
      <c r="D234" s="128"/>
      <c r="E234" s="247"/>
      <c r="Q234" s="126"/>
      <c r="R234" s="126"/>
      <c r="Y234" s="274"/>
      <c r="AN234" s="130"/>
      <c r="AO234" s="130"/>
      <c r="AP234" s="130"/>
      <c r="AQ234" s="130"/>
      <c r="AR234" s="130"/>
      <c r="AS234" s="130"/>
      <c r="AT234" s="130"/>
    </row>
    <row r="235" spans="4:46" x14ac:dyDescent="0.25">
      <c r="D235" s="128"/>
      <c r="E235" s="247"/>
      <c r="Q235" s="126"/>
      <c r="R235" s="126"/>
      <c r="Y235" s="274"/>
      <c r="AN235" s="130"/>
      <c r="AO235" s="130"/>
      <c r="AP235" s="130"/>
      <c r="AQ235" s="130"/>
      <c r="AR235" s="130"/>
      <c r="AS235" s="130"/>
      <c r="AT235" s="130"/>
    </row>
    <row r="236" spans="4:46" x14ac:dyDescent="0.25">
      <c r="D236" s="128"/>
      <c r="E236" s="247"/>
      <c r="Q236" s="126"/>
      <c r="R236" s="126"/>
      <c r="Y236" s="274"/>
      <c r="AN236" s="130"/>
      <c r="AO236" s="130"/>
      <c r="AP236" s="130"/>
      <c r="AQ236" s="130"/>
      <c r="AR236" s="130"/>
      <c r="AS236" s="130"/>
      <c r="AT236" s="130"/>
    </row>
    <row r="237" spans="4:46" x14ac:dyDescent="0.25">
      <c r="D237" s="128"/>
      <c r="E237" s="247"/>
      <c r="Q237" s="126"/>
      <c r="R237" s="126"/>
      <c r="Y237" s="274"/>
      <c r="AN237" s="130"/>
      <c r="AO237" s="130"/>
      <c r="AP237" s="130"/>
      <c r="AQ237" s="130"/>
      <c r="AR237" s="130"/>
      <c r="AS237" s="130"/>
      <c r="AT237" s="130"/>
    </row>
    <row r="238" spans="4:46" x14ac:dyDescent="0.25">
      <c r="D238" s="128"/>
      <c r="E238" s="247"/>
      <c r="Q238" s="126"/>
      <c r="R238" s="126"/>
      <c r="Y238" s="274"/>
      <c r="AN238" s="130"/>
      <c r="AO238" s="130"/>
      <c r="AP238" s="130"/>
      <c r="AQ238" s="130"/>
      <c r="AR238" s="130"/>
      <c r="AS238" s="130"/>
      <c r="AT238" s="130"/>
    </row>
    <row r="239" spans="4:46" x14ac:dyDescent="0.25">
      <c r="D239" s="128"/>
      <c r="E239" s="247"/>
      <c r="Q239" s="126"/>
      <c r="R239" s="126"/>
      <c r="Y239" s="274"/>
      <c r="AN239" s="130"/>
      <c r="AO239" s="130"/>
      <c r="AP239" s="130"/>
      <c r="AQ239" s="130"/>
      <c r="AR239" s="130"/>
      <c r="AS239" s="130"/>
      <c r="AT239" s="130"/>
    </row>
    <row r="240" spans="4:46" x14ac:dyDescent="0.25">
      <c r="D240" s="128"/>
      <c r="E240" s="247"/>
      <c r="Q240" s="126"/>
      <c r="R240" s="126"/>
      <c r="Y240" s="274"/>
      <c r="AN240" s="130"/>
      <c r="AO240" s="130"/>
      <c r="AP240" s="130"/>
      <c r="AQ240" s="130"/>
      <c r="AR240" s="130"/>
      <c r="AS240" s="130"/>
      <c r="AT240" s="130"/>
    </row>
    <row r="241" spans="4:46" x14ac:dyDescent="0.25">
      <c r="D241" s="128"/>
      <c r="E241" s="247"/>
      <c r="Q241" s="126"/>
      <c r="R241" s="126"/>
      <c r="Y241" s="274"/>
      <c r="AN241" s="130"/>
      <c r="AO241" s="130"/>
      <c r="AP241" s="130"/>
      <c r="AQ241" s="130"/>
      <c r="AR241" s="130"/>
      <c r="AS241" s="130"/>
      <c r="AT241" s="130"/>
    </row>
    <row r="242" spans="4:46" x14ac:dyDescent="0.25">
      <c r="D242" s="128"/>
      <c r="E242" s="247"/>
      <c r="Q242" s="126"/>
      <c r="R242" s="126"/>
      <c r="Y242" s="274"/>
      <c r="AN242" s="130"/>
      <c r="AO242" s="130"/>
      <c r="AP242" s="130"/>
      <c r="AQ242" s="130"/>
      <c r="AR242" s="130"/>
      <c r="AS242" s="130"/>
      <c r="AT242" s="130"/>
    </row>
    <row r="243" spans="4:46" x14ac:dyDescent="0.25">
      <c r="D243" s="128"/>
      <c r="E243" s="247"/>
      <c r="Q243" s="126"/>
      <c r="R243" s="126"/>
      <c r="Y243" s="274"/>
      <c r="AN243" s="130"/>
      <c r="AO243" s="130"/>
      <c r="AP243" s="130"/>
      <c r="AQ243" s="130"/>
      <c r="AR243" s="130"/>
      <c r="AS243" s="130"/>
      <c r="AT243" s="130"/>
    </row>
    <row r="244" spans="4:46" x14ac:dyDescent="0.25">
      <c r="D244" s="128"/>
      <c r="E244" s="247"/>
      <c r="Q244" s="126"/>
      <c r="R244" s="126"/>
      <c r="Y244" s="274"/>
      <c r="AN244" s="130"/>
      <c r="AO244" s="130"/>
      <c r="AP244" s="130"/>
      <c r="AQ244" s="130"/>
      <c r="AR244" s="130"/>
      <c r="AS244" s="130"/>
      <c r="AT244" s="130"/>
    </row>
    <row r="245" spans="4:46" x14ac:dyDescent="0.25">
      <c r="D245" s="128"/>
      <c r="E245" s="247"/>
      <c r="Q245" s="126"/>
      <c r="R245" s="126"/>
      <c r="Y245" s="274"/>
      <c r="AN245" s="130"/>
      <c r="AO245" s="130"/>
      <c r="AP245" s="130"/>
      <c r="AQ245" s="130"/>
      <c r="AR245" s="130"/>
      <c r="AS245" s="130"/>
      <c r="AT245" s="130"/>
    </row>
    <row r="246" spans="4:46" x14ac:dyDescent="0.25">
      <c r="D246" s="128"/>
      <c r="E246" s="247"/>
      <c r="Q246" s="126"/>
      <c r="R246" s="126"/>
      <c r="Y246" s="274"/>
      <c r="AN246" s="130"/>
      <c r="AO246" s="130"/>
      <c r="AP246" s="130"/>
      <c r="AQ246" s="130"/>
      <c r="AR246" s="130"/>
      <c r="AS246" s="130"/>
      <c r="AT246" s="130"/>
    </row>
    <row r="247" spans="4:46" x14ac:dyDescent="0.25">
      <c r="D247" s="128"/>
      <c r="E247" s="247"/>
      <c r="Q247" s="126"/>
      <c r="R247" s="126"/>
      <c r="Y247" s="274"/>
      <c r="AN247" s="130"/>
      <c r="AO247" s="130"/>
      <c r="AP247" s="130"/>
      <c r="AQ247" s="130"/>
      <c r="AR247" s="130"/>
      <c r="AS247" s="130"/>
      <c r="AT247" s="130"/>
    </row>
    <row r="248" spans="4:46" x14ac:dyDescent="0.25">
      <c r="D248" s="128"/>
      <c r="E248" s="247"/>
      <c r="Q248" s="126"/>
      <c r="R248" s="126"/>
      <c r="Y248" s="274"/>
      <c r="AN248" s="130"/>
      <c r="AO248" s="130"/>
      <c r="AP248" s="130"/>
      <c r="AQ248" s="130"/>
      <c r="AR248" s="130"/>
      <c r="AS248" s="130"/>
      <c r="AT248" s="130"/>
    </row>
    <row r="249" spans="4:46" x14ac:dyDescent="0.25">
      <c r="D249" s="128"/>
      <c r="E249" s="247"/>
      <c r="Q249" s="126"/>
      <c r="R249" s="126"/>
      <c r="Y249" s="274"/>
      <c r="AN249" s="130"/>
      <c r="AO249" s="130"/>
      <c r="AP249" s="130"/>
      <c r="AQ249" s="130"/>
      <c r="AR249" s="130"/>
      <c r="AS249" s="130"/>
      <c r="AT249" s="130"/>
    </row>
    <row r="250" spans="4:46" x14ac:dyDescent="0.25">
      <c r="D250" s="128"/>
      <c r="E250" s="247"/>
      <c r="Q250" s="126"/>
      <c r="R250" s="126"/>
      <c r="Y250" s="274"/>
      <c r="AN250" s="130"/>
      <c r="AO250" s="130"/>
      <c r="AP250" s="130"/>
      <c r="AQ250" s="130"/>
      <c r="AR250" s="130"/>
      <c r="AS250" s="130"/>
      <c r="AT250" s="130"/>
    </row>
    <row r="251" spans="4:46" x14ac:dyDescent="0.25">
      <c r="D251" s="128"/>
      <c r="E251" s="247"/>
      <c r="Q251" s="126"/>
      <c r="R251" s="126"/>
      <c r="Y251" s="274"/>
      <c r="AN251" s="130"/>
      <c r="AO251" s="130"/>
      <c r="AP251" s="130"/>
      <c r="AQ251" s="130"/>
      <c r="AR251" s="130"/>
      <c r="AS251" s="130"/>
      <c r="AT251" s="130"/>
    </row>
    <row r="252" spans="4:46" x14ac:dyDescent="0.25">
      <c r="D252" s="128"/>
      <c r="E252" s="247"/>
      <c r="Q252" s="126"/>
      <c r="R252" s="126"/>
      <c r="Y252" s="274"/>
      <c r="AN252" s="130"/>
      <c r="AO252" s="130"/>
      <c r="AP252" s="130"/>
      <c r="AQ252" s="130"/>
      <c r="AR252" s="130"/>
      <c r="AS252" s="130"/>
      <c r="AT252" s="130"/>
    </row>
    <row r="253" spans="4:46" x14ac:dyDescent="0.25">
      <c r="D253" s="128"/>
      <c r="E253" s="247"/>
      <c r="Q253" s="126"/>
      <c r="R253" s="126"/>
      <c r="Y253" s="274"/>
      <c r="AN253" s="130"/>
      <c r="AO253" s="130"/>
      <c r="AP253" s="130"/>
      <c r="AQ253" s="130"/>
      <c r="AR253" s="130"/>
      <c r="AS253" s="130"/>
      <c r="AT253" s="130"/>
    </row>
    <row r="254" spans="4:46" x14ac:dyDescent="0.25">
      <c r="D254" s="128"/>
      <c r="E254" s="247"/>
      <c r="Q254" s="126"/>
      <c r="R254" s="126"/>
      <c r="Y254" s="274"/>
      <c r="AN254" s="130"/>
      <c r="AO254" s="130"/>
      <c r="AP254" s="130"/>
      <c r="AQ254" s="130"/>
      <c r="AR254" s="130"/>
      <c r="AS254" s="130"/>
      <c r="AT254" s="130"/>
    </row>
    <row r="255" spans="4:46" x14ac:dyDescent="0.25">
      <c r="D255" s="128"/>
      <c r="E255" s="247"/>
      <c r="Q255" s="126"/>
      <c r="R255" s="126"/>
      <c r="Y255" s="274"/>
      <c r="AN255" s="130"/>
      <c r="AO255" s="130"/>
      <c r="AP255" s="130"/>
      <c r="AQ255" s="130"/>
      <c r="AR255" s="130"/>
      <c r="AS255" s="130"/>
      <c r="AT255" s="130"/>
    </row>
    <row r="256" spans="4:46" x14ac:dyDescent="0.25">
      <c r="D256" s="128"/>
      <c r="E256" s="247"/>
      <c r="Q256" s="126"/>
      <c r="R256" s="126"/>
      <c r="Y256" s="274"/>
      <c r="AN256" s="130"/>
      <c r="AO256" s="130"/>
      <c r="AP256" s="130"/>
      <c r="AQ256" s="130"/>
      <c r="AR256" s="130"/>
      <c r="AS256" s="130"/>
      <c r="AT256" s="130"/>
    </row>
    <row r="257" spans="4:46" x14ac:dyDescent="0.25">
      <c r="D257" s="128"/>
      <c r="E257" s="247"/>
      <c r="Q257" s="126"/>
      <c r="R257" s="126"/>
      <c r="Y257" s="274"/>
      <c r="AN257" s="130"/>
      <c r="AO257" s="130"/>
      <c r="AP257" s="130"/>
      <c r="AQ257" s="130"/>
      <c r="AR257" s="130"/>
      <c r="AS257" s="130"/>
      <c r="AT257" s="130"/>
    </row>
    <row r="258" spans="4:46" x14ac:dyDescent="0.25">
      <c r="D258" s="128"/>
      <c r="E258" s="247"/>
      <c r="Q258" s="126"/>
      <c r="R258" s="126"/>
      <c r="Y258" s="274"/>
      <c r="AN258" s="130"/>
      <c r="AO258" s="130"/>
      <c r="AP258" s="130"/>
      <c r="AQ258" s="130"/>
      <c r="AR258" s="130"/>
      <c r="AS258" s="130"/>
      <c r="AT258" s="130"/>
    </row>
    <row r="259" spans="4:46" x14ac:dyDescent="0.25">
      <c r="D259" s="128"/>
      <c r="E259" s="247"/>
      <c r="Q259" s="126"/>
      <c r="R259" s="126"/>
      <c r="Y259" s="274"/>
      <c r="AN259" s="130"/>
      <c r="AO259" s="130"/>
      <c r="AP259" s="130"/>
      <c r="AQ259" s="130"/>
      <c r="AR259" s="130"/>
      <c r="AS259" s="130"/>
      <c r="AT259" s="130"/>
    </row>
    <row r="260" spans="4:46" x14ac:dyDescent="0.25">
      <c r="D260" s="128"/>
      <c r="E260" s="247"/>
      <c r="Q260" s="126"/>
      <c r="R260" s="126"/>
      <c r="Y260" s="274"/>
      <c r="AN260" s="130"/>
      <c r="AO260" s="130"/>
      <c r="AP260" s="130"/>
      <c r="AQ260" s="130"/>
      <c r="AR260" s="130"/>
      <c r="AS260" s="130"/>
      <c r="AT260" s="130"/>
    </row>
    <row r="261" spans="4:46" x14ac:dyDescent="0.25">
      <c r="D261" s="128"/>
      <c r="E261" s="247"/>
      <c r="Q261" s="126"/>
      <c r="R261" s="126"/>
      <c r="Y261" s="274"/>
      <c r="AN261" s="130"/>
      <c r="AO261" s="130"/>
      <c r="AP261" s="130"/>
      <c r="AQ261" s="130"/>
      <c r="AR261" s="130"/>
      <c r="AS261" s="130"/>
      <c r="AT261" s="130"/>
    </row>
    <row r="262" spans="4:46" x14ac:dyDescent="0.25">
      <c r="D262" s="128"/>
      <c r="E262" s="247"/>
      <c r="Q262" s="126"/>
      <c r="R262" s="126"/>
      <c r="Y262" s="274"/>
      <c r="AN262" s="130"/>
      <c r="AO262" s="130"/>
      <c r="AP262" s="130"/>
      <c r="AQ262" s="130"/>
      <c r="AR262" s="130"/>
      <c r="AS262" s="130"/>
      <c r="AT262" s="130"/>
    </row>
    <row r="263" spans="4:46" x14ac:dyDescent="0.25">
      <c r="D263" s="128"/>
      <c r="E263" s="247"/>
      <c r="Q263" s="126"/>
      <c r="R263" s="126"/>
      <c r="Y263" s="274"/>
      <c r="AN263" s="130"/>
      <c r="AO263" s="130"/>
      <c r="AP263" s="130"/>
      <c r="AQ263" s="130"/>
      <c r="AR263" s="130"/>
      <c r="AS263" s="130"/>
      <c r="AT263" s="130"/>
    </row>
    <row r="264" spans="4:46" x14ac:dyDescent="0.25">
      <c r="D264" s="128"/>
      <c r="E264" s="247"/>
      <c r="Q264" s="126"/>
      <c r="R264" s="126"/>
      <c r="Y264" s="274"/>
      <c r="AN264" s="130"/>
      <c r="AO264" s="130"/>
      <c r="AP264" s="130"/>
      <c r="AQ264" s="130"/>
      <c r="AR264" s="130"/>
      <c r="AS264" s="130"/>
      <c r="AT264" s="130"/>
    </row>
    <row r="265" spans="4:46" x14ac:dyDescent="0.25">
      <c r="D265" s="128"/>
      <c r="E265" s="247"/>
      <c r="Q265" s="126"/>
      <c r="R265" s="126"/>
      <c r="Y265" s="274"/>
      <c r="AN265" s="130"/>
      <c r="AO265" s="130"/>
      <c r="AP265" s="130"/>
      <c r="AQ265" s="130"/>
      <c r="AR265" s="130"/>
      <c r="AS265" s="130"/>
      <c r="AT265" s="130"/>
    </row>
    <row r="266" spans="4:46" x14ac:dyDescent="0.25">
      <c r="D266" s="128"/>
      <c r="E266" s="247"/>
      <c r="Q266" s="126"/>
      <c r="R266" s="126"/>
      <c r="Y266" s="274"/>
      <c r="AN266" s="130"/>
      <c r="AO266" s="130"/>
      <c r="AP266" s="130"/>
      <c r="AQ266" s="130"/>
      <c r="AR266" s="130"/>
      <c r="AS266" s="130"/>
      <c r="AT266" s="130"/>
    </row>
    <row r="267" spans="4:46" x14ac:dyDescent="0.25">
      <c r="D267" s="128"/>
      <c r="E267" s="247"/>
      <c r="Q267" s="126"/>
      <c r="R267" s="126"/>
      <c r="Y267" s="274"/>
      <c r="AN267" s="130"/>
      <c r="AO267" s="130"/>
      <c r="AP267" s="130"/>
      <c r="AQ267" s="130"/>
      <c r="AR267" s="130"/>
      <c r="AS267" s="130"/>
      <c r="AT267" s="130"/>
    </row>
    <row r="268" spans="4:46" x14ac:dyDescent="0.25">
      <c r="D268" s="128"/>
      <c r="E268" s="247"/>
      <c r="Q268" s="126"/>
      <c r="R268" s="126"/>
      <c r="Y268" s="274"/>
      <c r="AN268" s="130"/>
      <c r="AO268" s="130"/>
      <c r="AP268" s="130"/>
      <c r="AQ268" s="130"/>
      <c r="AR268" s="130"/>
      <c r="AS268" s="130"/>
      <c r="AT268" s="130"/>
    </row>
    <row r="269" spans="4:46" x14ac:dyDescent="0.25">
      <c r="D269" s="128"/>
      <c r="E269" s="247"/>
      <c r="Q269" s="126"/>
      <c r="R269" s="126"/>
      <c r="Y269" s="274"/>
      <c r="AN269" s="130"/>
      <c r="AO269" s="130"/>
      <c r="AP269" s="130"/>
      <c r="AQ269" s="130"/>
      <c r="AR269" s="130"/>
      <c r="AS269" s="130"/>
      <c r="AT269" s="130"/>
    </row>
    <row r="270" spans="4:46" x14ac:dyDescent="0.25">
      <c r="D270" s="128"/>
      <c r="E270" s="247"/>
      <c r="Q270" s="126"/>
      <c r="R270" s="126"/>
      <c r="Y270" s="274"/>
      <c r="AN270" s="130"/>
      <c r="AO270" s="130"/>
      <c r="AP270" s="130"/>
      <c r="AQ270" s="130"/>
      <c r="AR270" s="130"/>
      <c r="AS270" s="130"/>
      <c r="AT270" s="130"/>
    </row>
    <row r="271" spans="4:46" x14ac:dyDescent="0.25">
      <c r="D271" s="128"/>
      <c r="E271" s="247"/>
      <c r="Q271" s="126"/>
      <c r="R271" s="126"/>
      <c r="Y271" s="274"/>
      <c r="AN271" s="130"/>
      <c r="AO271" s="130"/>
      <c r="AP271" s="130"/>
      <c r="AQ271" s="130"/>
      <c r="AR271" s="130"/>
      <c r="AS271" s="130"/>
      <c r="AT271" s="130"/>
    </row>
    <row r="272" spans="4:46" x14ac:dyDescent="0.25">
      <c r="D272" s="128"/>
      <c r="E272" s="247"/>
      <c r="Q272" s="126"/>
      <c r="R272" s="126"/>
      <c r="Y272" s="274"/>
      <c r="AN272" s="130"/>
      <c r="AO272" s="130"/>
      <c r="AP272" s="130"/>
      <c r="AQ272" s="130"/>
      <c r="AR272" s="130"/>
      <c r="AS272" s="130"/>
      <c r="AT272" s="130"/>
    </row>
    <row r="273" spans="4:46" x14ac:dyDescent="0.25">
      <c r="D273" s="128"/>
      <c r="E273" s="247"/>
      <c r="Q273" s="126"/>
      <c r="R273" s="126"/>
      <c r="Y273" s="274"/>
      <c r="AN273" s="130"/>
      <c r="AO273" s="130"/>
      <c r="AP273" s="130"/>
      <c r="AQ273" s="130"/>
      <c r="AR273" s="130"/>
      <c r="AS273" s="130"/>
      <c r="AT273" s="130"/>
    </row>
    <row r="274" spans="4:46" x14ac:dyDescent="0.25">
      <c r="D274" s="128"/>
      <c r="E274" s="247"/>
      <c r="Q274" s="126"/>
      <c r="R274" s="126"/>
      <c r="Y274" s="274"/>
      <c r="AN274" s="130"/>
      <c r="AO274" s="130"/>
      <c r="AP274" s="130"/>
      <c r="AQ274" s="130"/>
      <c r="AR274" s="130"/>
      <c r="AS274" s="130"/>
      <c r="AT274" s="130"/>
    </row>
    <row r="275" spans="4:46" x14ac:dyDescent="0.25">
      <c r="D275" s="128"/>
      <c r="E275" s="247"/>
      <c r="Q275" s="126"/>
      <c r="R275" s="126"/>
      <c r="Y275" s="274"/>
      <c r="AN275" s="130"/>
      <c r="AO275" s="130"/>
      <c r="AP275" s="130"/>
      <c r="AQ275" s="130"/>
      <c r="AR275" s="130"/>
      <c r="AS275" s="130"/>
      <c r="AT275" s="130"/>
    </row>
    <row r="276" spans="4:46" x14ac:dyDescent="0.25">
      <c r="D276" s="128"/>
      <c r="E276" s="247"/>
      <c r="Q276" s="126"/>
      <c r="R276" s="126"/>
      <c r="Y276" s="274"/>
      <c r="AN276" s="130"/>
      <c r="AO276" s="130"/>
      <c r="AP276" s="130"/>
      <c r="AQ276" s="130"/>
      <c r="AR276" s="130"/>
      <c r="AS276" s="130"/>
      <c r="AT276" s="130"/>
    </row>
    <row r="277" spans="4:46" x14ac:dyDescent="0.25">
      <c r="D277" s="128"/>
      <c r="E277" s="247"/>
      <c r="Q277" s="126"/>
      <c r="R277" s="126"/>
      <c r="Y277" s="274"/>
      <c r="AN277" s="130"/>
      <c r="AO277" s="130"/>
      <c r="AP277" s="130"/>
      <c r="AQ277" s="130"/>
      <c r="AR277" s="130"/>
      <c r="AS277" s="130"/>
      <c r="AT277" s="130"/>
    </row>
    <row r="278" spans="4:46" x14ac:dyDescent="0.25">
      <c r="D278" s="128"/>
      <c r="E278" s="247"/>
      <c r="Q278" s="126"/>
      <c r="R278" s="126"/>
      <c r="Y278" s="274"/>
      <c r="AN278" s="130"/>
      <c r="AO278" s="130"/>
      <c r="AP278" s="130"/>
      <c r="AQ278" s="130"/>
      <c r="AR278" s="130"/>
      <c r="AS278" s="130"/>
      <c r="AT278" s="130"/>
    </row>
    <row r="279" spans="4:46" x14ac:dyDescent="0.25">
      <c r="D279" s="128"/>
      <c r="E279" s="247"/>
      <c r="Q279" s="126"/>
      <c r="R279" s="126"/>
      <c r="Y279" s="274"/>
      <c r="AN279" s="130"/>
      <c r="AO279" s="130"/>
      <c r="AP279" s="130"/>
      <c r="AQ279" s="130"/>
      <c r="AR279" s="130"/>
      <c r="AS279" s="130"/>
      <c r="AT279" s="130"/>
    </row>
    <row r="280" spans="4:46" x14ac:dyDescent="0.25">
      <c r="D280" s="128"/>
      <c r="E280" s="247"/>
      <c r="Q280" s="126"/>
      <c r="R280" s="126"/>
      <c r="Y280" s="274"/>
      <c r="AN280" s="130"/>
      <c r="AO280" s="130"/>
      <c r="AP280" s="130"/>
      <c r="AQ280" s="130"/>
      <c r="AR280" s="130"/>
      <c r="AS280" s="130"/>
      <c r="AT280" s="130"/>
    </row>
    <row r="281" spans="4:46" x14ac:dyDescent="0.25">
      <c r="D281" s="128"/>
      <c r="E281" s="247"/>
      <c r="Q281" s="126"/>
      <c r="R281" s="126"/>
      <c r="Y281" s="274"/>
      <c r="AN281" s="130"/>
      <c r="AO281" s="130"/>
      <c r="AP281" s="130"/>
      <c r="AQ281" s="130"/>
      <c r="AR281" s="130"/>
      <c r="AS281" s="130"/>
      <c r="AT281" s="130"/>
    </row>
    <row r="282" spans="4:46" x14ac:dyDescent="0.25">
      <c r="D282" s="128"/>
      <c r="E282" s="247"/>
      <c r="Q282" s="126"/>
      <c r="R282" s="126"/>
      <c r="Y282" s="274"/>
      <c r="AN282" s="130"/>
      <c r="AO282" s="130"/>
      <c r="AP282" s="130"/>
      <c r="AQ282" s="130"/>
      <c r="AR282" s="130"/>
      <c r="AS282" s="130"/>
      <c r="AT282" s="130"/>
    </row>
    <row r="283" spans="4:46" x14ac:dyDescent="0.25">
      <c r="D283" s="128"/>
      <c r="E283" s="247"/>
      <c r="Q283" s="126"/>
      <c r="R283" s="126"/>
      <c r="Y283" s="274"/>
      <c r="AN283" s="130"/>
      <c r="AO283" s="130"/>
      <c r="AP283" s="130"/>
      <c r="AQ283" s="130"/>
      <c r="AR283" s="130"/>
      <c r="AS283" s="130"/>
      <c r="AT283" s="130"/>
    </row>
    <row r="284" spans="4:46" x14ac:dyDescent="0.25">
      <c r="D284" s="128"/>
      <c r="E284" s="247"/>
      <c r="Q284" s="126"/>
      <c r="R284" s="126"/>
      <c r="Y284" s="274"/>
      <c r="AN284" s="130"/>
      <c r="AO284" s="130"/>
      <c r="AP284" s="130"/>
      <c r="AQ284" s="130"/>
      <c r="AR284" s="130"/>
      <c r="AS284" s="130"/>
      <c r="AT284" s="130"/>
    </row>
    <row r="285" spans="4:46" x14ac:dyDescent="0.25">
      <c r="D285" s="128"/>
      <c r="E285" s="247"/>
      <c r="Q285" s="126"/>
      <c r="R285" s="126"/>
      <c r="Y285" s="274"/>
      <c r="AN285" s="130"/>
      <c r="AO285" s="130"/>
      <c r="AP285" s="130"/>
      <c r="AQ285" s="130"/>
      <c r="AR285" s="130"/>
      <c r="AS285" s="130"/>
      <c r="AT285" s="130"/>
    </row>
    <row r="286" spans="4:46" x14ac:dyDescent="0.25">
      <c r="D286" s="128"/>
      <c r="E286" s="247"/>
      <c r="Q286" s="126"/>
      <c r="R286" s="126"/>
      <c r="Y286" s="274"/>
      <c r="AN286" s="130"/>
      <c r="AO286" s="130"/>
      <c r="AP286" s="130"/>
      <c r="AQ286" s="130"/>
      <c r="AR286" s="130"/>
      <c r="AS286" s="130"/>
      <c r="AT286" s="130"/>
    </row>
    <row r="287" spans="4:46" x14ac:dyDescent="0.25">
      <c r="D287" s="128"/>
      <c r="E287" s="247"/>
      <c r="Q287" s="126"/>
      <c r="R287" s="126"/>
      <c r="Y287" s="274"/>
      <c r="AN287" s="130"/>
      <c r="AO287" s="130"/>
      <c r="AP287" s="130"/>
      <c r="AQ287" s="130"/>
      <c r="AR287" s="130"/>
      <c r="AS287" s="130"/>
      <c r="AT287" s="130"/>
    </row>
    <row r="288" spans="4:46" x14ac:dyDescent="0.25">
      <c r="D288" s="128"/>
      <c r="E288" s="247"/>
      <c r="Q288" s="126"/>
      <c r="R288" s="126"/>
      <c r="Y288" s="274"/>
      <c r="AN288" s="130"/>
      <c r="AO288" s="130"/>
      <c r="AP288" s="130"/>
      <c r="AQ288" s="130"/>
      <c r="AR288" s="130"/>
      <c r="AS288" s="130"/>
      <c r="AT288" s="130"/>
    </row>
    <row r="289" spans="4:46" x14ac:dyDescent="0.25">
      <c r="D289" s="128"/>
      <c r="E289" s="247"/>
      <c r="Q289" s="126"/>
      <c r="R289" s="126"/>
      <c r="Y289" s="274"/>
      <c r="AN289" s="130"/>
      <c r="AO289" s="130"/>
      <c r="AP289" s="130"/>
      <c r="AQ289" s="130"/>
      <c r="AR289" s="130"/>
      <c r="AS289" s="130"/>
      <c r="AT289" s="130"/>
    </row>
    <row r="290" spans="4:46" x14ac:dyDescent="0.25">
      <c r="D290" s="128"/>
      <c r="E290" s="247"/>
      <c r="Q290" s="126"/>
      <c r="R290" s="126"/>
      <c r="Y290" s="274"/>
      <c r="AN290" s="130"/>
      <c r="AO290" s="130"/>
      <c r="AP290" s="130"/>
      <c r="AQ290" s="130"/>
      <c r="AR290" s="130"/>
      <c r="AS290" s="130"/>
      <c r="AT290" s="130"/>
    </row>
    <row r="291" spans="4:46" x14ac:dyDescent="0.25">
      <c r="D291" s="128"/>
      <c r="E291" s="247"/>
      <c r="Q291" s="126"/>
      <c r="R291" s="126"/>
      <c r="Y291" s="274"/>
      <c r="AN291" s="130"/>
      <c r="AO291" s="130"/>
      <c r="AP291" s="130"/>
      <c r="AQ291" s="130"/>
      <c r="AR291" s="130"/>
      <c r="AS291" s="130"/>
      <c r="AT291" s="130"/>
    </row>
    <row r="292" spans="4:46" x14ac:dyDescent="0.25">
      <c r="D292" s="128"/>
      <c r="E292" s="247"/>
      <c r="Q292" s="126"/>
      <c r="R292" s="126"/>
      <c r="Y292" s="274"/>
      <c r="AN292" s="130"/>
      <c r="AO292" s="130"/>
      <c r="AP292" s="130"/>
      <c r="AQ292" s="130"/>
      <c r="AR292" s="130"/>
      <c r="AS292" s="130"/>
      <c r="AT292" s="130"/>
    </row>
    <row r="293" spans="4:46" x14ac:dyDescent="0.25">
      <c r="D293" s="128"/>
      <c r="E293" s="247"/>
      <c r="Q293" s="126"/>
      <c r="R293" s="126"/>
      <c r="Y293" s="274"/>
      <c r="AN293" s="130"/>
      <c r="AO293" s="130"/>
      <c r="AP293" s="130"/>
      <c r="AQ293" s="130"/>
      <c r="AR293" s="130"/>
      <c r="AS293" s="130"/>
      <c r="AT293" s="130"/>
    </row>
    <row r="294" spans="4:46" x14ac:dyDescent="0.25">
      <c r="D294" s="128"/>
      <c r="E294" s="247"/>
      <c r="Q294" s="126"/>
      <c r="R294" s="126"/>
      <c r="Y294" s="274"/>
      <c r="AN294" s="130"/>
      <c r="AO294" s="130"/>
      <c r="AP294" s="130"/>
      <c r="AQ294" s="130"/>
      <c r="AR294" s="130"/>
      <c r="AS294" s="130"/>
      <c r="AT294" s="130"/>
    </row>
    <row r="295" spans="4:46" x14ac:dyDescent="0.25">
      <c r="D295" s="128"/>
      <c r="E295" s="247"/>
      <c r="Q295" s="126"/>
      <c r="R295" s="126"/>
      <c r="Y295" s="274"/>
      <c r="AN295" s="130"/>
      <c r="AO295" s="130"/>
      <c r="AP295" s="130"/>
      <c r="AQ295" s="130"/>
      <c r="AR295" s="130"/>
      <c r="AS295" s="130"/>
      <c r="AT295" s="130"/>
    </row>
    <row r="296" spans="4:46" x14ac:dyDescent="0.25">
      <c r="D296" s="128"/>
      <c r="E296" s="247"/>
      <c r="Q296" s="126"/>
      <c r="R296" s="126"/>
      <c r="Y296" s="274"/>
      <c r="AN296" s="130"/>
      <c r="AO296" s="130"/>
      <c r="AP296" s="130"/>
      <c r="AQ296" s="130"/>
      <c r="AR296" s="130"/>
      <c r="AS296" s="130"/>
      <c r="AT296" s="130"/>
    </row>
    <row r="297" spans="4:46" x14ac:dyDescent="0.25">
      <c r="D297" s="128"/>
      <c r="E297" s="247"/>
      <c r="Q297" s="126"/>
      <c r="R297" s="126"/>
      <c r="Y297" s="274"/>
      <c r="AN297" s="130"/>
      <c r="AO297" s="130"/>
      <c r="AP297" s="130"/>
      <c r="AQ297" s="130"/>
      <c r="AR297" s="130"/>
      <c r="AS297" s="130"/>
      <c r="AT297" s="130"/>
    </row>
    <row r="298" spans="4:46" x14ac:dyDescent="0.25">
      <c r="D298" s="128"/>
      <c r="E298" s="247"/>
      <c r="Q298" s="126"/>
      <c r="R298" s="126"/>
      <c r="Y298" s="274"/>
      <c r="AN298" s="130"/>
      <c r="AO298" s="130"/>
      <c r="AP298" s="130"/>
      <c r="AQ298" s="130"/>
      <c r="AR298" s="130"/>
      <c r="AS298" s="130"/>
      <c r="AT298" s="130"/>
    </row>
    <row r="299" spans="4:46" x14ac:dyDescent="0.25">
      <c r="D299" s="128"/>
      <c r="E299" s="247"/>
      <c r="Q299" s="126"/>
      <c r="R299" s="126"/>
      <c r="Y299" s="274"/>
      <c r="AN299" s="130"/>
      <c r="AO299" s="130"/>
      <c r="AP299" s="130"/>
      <c r="AQ299" s="130"/>
      <c r="AR299" s="130"/>
      <c r="AS299" s="130"/>
      <c r="AT299" s="130"/>
    </row>
    <row r="300" spans="4:46" x14ac:dyDescent="0.25">
      <c r="D300" s="128"/>
      <c r="E300" s="247"/>
      <c r="Q300" s="126"/>
      <c r="R300" s="126"/>
      <c r="Y300" s="274"/>
      <c r="AN300" s="130"/>
      <c r="AO300" s="130"/>
      <c r="AP300" s="130"/>
      <c r="AQ300" s="130"/>
      <c r="AR300" s="130"/>
      <c r="AS300" s="130"/>
      <c r="AT300" s="130"/>
    </row>
    <row r="301" spans="4:46" x14ac:dyDescent="0.25">
      <c r="D301" s="128"/>
      <c r="E301" s="247"/>
      <c r="Q301" s="126"/>
      <c r="R301" s="126"/>
      <c r="Y301" s="274"/>
      <c r="AN301" s="130"/>
      <c r="AO301" s="130"/>
      <c r="AP301" s="130"/>
      <c r="AQ301" s="130"/>
      <c r="AR301" s="130"/>
      <c r="AS301" s="130"/>
      <c r="AT301" s="130"/>
    </row>
    <row r="302" spans="4:46" x14ac:dyDescent="0.25">
      <c r="D302" s="128"/>
      <c r="E302" s="247"/>
      <c r="Q302" s="126"/>
      <c r="R302" s="126"/>
      <c r="Y302" s="274"/>
      <c r="AN302" s="130"/>
      <c r="AO302" s="130"/>
      <c r="AP302" s="130"/>
      <c r="AQ302" s="130"/>
      <c r="AR302" s="130"/>
      <c r="AS302" s="130"/>
      <c r="AT302" s="130"/>
    </row>
    <row r="303" spans="4:46" x14ac:dyDescent="0.25">
      <c r="D303" s="128"/>
      <c r="E303" s="247"/>
      <c r="Q303" s="126"/>
      <c r="R303" s="126"/>
      <c r="Y303" s="274"/>
      <c r="AN303" s="130"/>
      <c r="AO303" s="130"/>
      <c r="AP303" s="130"/>
      <c r="AQ303" s="130"/>
      <c r="AR303" s="130"/>
      <c r="AS303" s="130"/>
      <c r="AT303" s="130"/>
    </row>
    <row r="304" spans="4:46" x14ac:dyDescent="0.25">
      <c r="D304" s="128"/>
      <c r="E304" s="247"/>
      <c r="Q304" s="126"/>
      <c r="R304" s="126"/>
      <c r="Y304" s="274"/>
      <c r="AN304" s="130"/>
      <c r="AO304" s="130"/>
      <c r="AP304" s="130"/>
      <c r="AQ304" s="130"/>
      <c r="AR304" s="130"/>
      <c r="AS304" s="130"/>
      <c r="AT304" s="130"/>
    </row>
    <row r="305" spans="4:46" x14ac:dyDescent="0.25">
      <c r="D305" s="128"/>
      <c r="E305" s="247"/>
      <c r="Q305" s="126"/>
      <c r="R305" s="126"/>
      <c r="Y305" s="274"/>
      <c r="AN305" s="130"/>
      <c r="AO305" s="130"/>
      <c r="AP305" s="130"/>
      <c r="AQ305" s="130"/>
      <c r="AR305" s="130"/>
      <c r="AS305" s="130"/>
      <c r="AT305" s="130"/>
    </row>
    <row r="306" spans="4:46" x14ac:dyDescent="0.25">
      <c r="D306" s="128"/>
      <c r="E306" s="247"/>
      <c r="Q306" s="126"/>
      <c r="R306" s="126"/>
      <c r="Y306" s="274"/>
      <c r="AN306" s="130"/>
      <c r="AO306" s="130"/>
      <c r="AP306" s="130"/>
      <c r="AQ306" s="130"/>
      <c r="AR306" s="130"/>
      <c r="AS306" s="130"/>
      <c r="AT306" s="130"/>
    </row>
    <row r="307" spans="4:46" x14ac:dyDescent="0.25">
      <c r="D307" s="128"/>
      <c r="E307" s="247"/>
      <c r="Q307" s="126"/>
      <c r="R307" s="126"/>
      <c r="Y307" s="274"/>
      <c r="AN307" s="130"/>
      <c r="AO307" s="130"/>
      <c r="AP307" s="130"/>
      <c r="AQ307" s="130"/>
      <c r="AR307" s="130"/>
      <c r="AS307" s="130"/>
      <c r="AT307" s="130"/>
    </row>
    <row r="308" spans="4:46" x14ac:dyDescent="0.25">
      <c r="D308" s="128"/>
      <c r="E308" s="247"/>
      <c r="Q308" s="126"/>
      <c r="R308" s="126"/>
      <c r="Y308" s="274"/>
      <c r="AN308" s="130"/>
      <c r="AO308" s="130"/>
      <c r="AP308" s="130"/>
      <c r="AQ308" s="130"/>
      <c r="AR308" s="130"/>
      <c r="AS308" s="130"/>
      <c r="AT308" s="130"/>
    </row>
    <row r="309" spans="4:46" x14ac:dyDescent="0.25">
      <c r="D309" s="128"/>
      <c r="E309" s="247"/>
      <c r="Q309" s="126"/>
      <c r="R309" s="126"/>
      <c r="Y309" s="274"/>
      <c r="AN309" s="130"/>
      <c r="AO309" s="130"/>
      <c r="AP309" s="130"/>
      <c r="AQ309" s="130"/>
      <c r="AR309" s="130"/>
      <c r="AS309" s="130"/>
      <c r="AT309" s="130"/>
    </row>
    <row r="310" spans="4:46" x14ac:dyDescent="0.25">
      <c r="D310" s="128"/>
      <c r="E310" s="247"/>
      <c r="Q310" s="126"/>
      <c r="R310" s="126"/>
      <c r="Y310" s="274"/>
      <c r="AN310" s="130"/>
      <c r="AO310" s="130"/>
      <c r="AP310" s="130"/>
      <c r="AQ310" s="130"/>
      <c r="AR310" s="130"/>
      <c r="AS310" s="130"/>
      <c r="AT310" s="130"/>
    </row>
    <row r="311" spans="4:46" x14ac:dyDescent="0.25">
      <c r="D311" s="128"/>
      <c r="E311" s="247"/>
      <c r="Q311" s="126"/>
      <c r="R311" s="126"/>
      <c r="Y311" s="274"/>
      <c r="AN311" s="130"/>
      <c r="AO311" s="130"/>
      <c r="AP311" s="130"/>
      <c r="AQ311" s="130"/>
      <c r="AR311" s="130"/>
      <c r="AS311" s="130"/>
      <c r="AT311" s="130"/>
    </row>
    <row r="312" spans="4:46" x14ac:dyDescent="0.25">
      <c r="D312" s="128"/>
      <c r="E312" s="247"/>
      <c r="Q312" s="126"/>
      <c r="R312" s="126"/>
      <c r="Y312" s="274"/>
      <c r="AN312" s="130"/>
      <c r="AO312" s="130"/>
      <c r="AP312" s="130"/>
      <c r="AQ312" s="130"/>
      <c r="AR312" s="130"/>
      <c r="AS312" s="130"/>
      <c r="AT312" s="130"/>
    </row>
    <row r="313" spans="4:46" x14ac:dyDescent="0.25">
      <c r="D313" s="128"/>
      <c r="E313" s="247"/>
      <c r="Q313" s="126"/>
      <c r="R313" s="126"/>
      <c r="Y313" s="274"/>
      <c r="AN313" s="130"/>
      <c r="AO313" s="130"/>
      <c r="AP313" s="130"/>
      <c r="AQ313" s="130"/>
      <c r="AR313" s="130"/>
      <c r="AS313" s="130"/>
      <c r="AT313" s="130"/>
    </row>
    <row r="314" spans="4:46" x14ac:dyDescent="0.25">
      <c r="D314" s="128"/>
      <c r="E314" s="247"/>
      <c r="Q314" s="126"/>
      <c r="R314" s="126"/>
      <c r="Y314" s="274"/>
      <c r="AN314" s="130"/>
      <c r="AO314" s="130"/>
      <c r="AP314" s="130"/>
      <c r="AQ314" s="130"/>
      <c r="AR314" s="130"/>
      <c r="AS314" s="130"/>
      <c r="AT314" s="130"/>
    </row>
    <row r="315" spans="4:46" x14ac:dyDescent="0.25">
      <c r="D315" s="128"/>
      <c r="E315" s="247"/>
      <c r="Q315" s="126"/>
      <c r="R315" s="126"/>
      <c r="Y315" s="274"/>
      <c r="AN315" s="130"/>
      <c r="AO315" s="130"/>
      <c r="AP315" s="130"/>
      <c r="AQ315" s="130"/>
      <c r="AR315" s="130"/>
      <c r="AS315" s="130"/>
      <c r="AT315" s="130"/>
    </row>
    <row r="316" spans="4:46" x14ac:dyDescent="0.25">
      <c r="D316" s="128"/>
      <c r="E316" s="247"/>
      <c r="Q316" s="126"/>
      <c r="R316" s="126"/>
      <c r="Y316" s="274"/>
      <c r="AN316" s="130"/>
      <c r="AO316" s="130"/>
      <c r="AP316" s="130"/>
      <c r="AQ316" s="130"/>
      <c r="AR316" s="130"/>
      <c r="AS316" s="130"/>
      <c r="AT316" s="130"/>
    </row>
    <row r="317" spans="4:46" x14ac:dyDescent="0.25">
      <c r="D317" s="128"/>
      <c r="E317" s="247"/>
      <c r="Q317" s="126"/>
      <c r="R317" s="126"/>
      <c r="Y317" s="274"/>
      <c r="AN317" s="130"/>
      <c r="AO317" s="130"/>
      <c r="AP317" s="130"/>
      <c r="AQ317" s="130"/>
      <c r="AR317" s="130"/>
      <c r="AS317" s="130"/>
      <c r="AT317" s="130"/>
    </row>
    <row r="318" spans="4:46" x14ac:dyDescent="0.25">
      <c r="D318" s="128"/>
      <c r="E318" s="247"/>
      <c r="Q318" s="126"/>
      <c r="R318" s="126"/>
      <c r="Y318" s="274"/>
      <c r="AN318" s="130"/>
      <c r="AO318" s="130"/>
      <c r="AP318" s="130"/>
      <c r="AQ318" s="130"/>
      <c r="AR318" s="130"/>
      <c r="AS318" s="130"/>
      <c r="AT318" s="130"/>
    </row>
    <row r="319" spans="4:46" x14ac:dyDescent="0.25">
      <c r="D319" s="128"/>
      <c r="E319" s="247"/>
      <c r="Q319" s="126"/>
      <c r="R319" s="126"/>
      <c r="Y319" s="274"/>
      <c r="AN319" s="130"/>
      <c r="AO319" s="130"/>
      <c r="AP319" s="130"/>
      <c r="AQ319" s="130"/>
      <c r="AR319" s="130"/>
      <c r="AS319" s="130"/>
      <c r="AT319" s="130"/>
    </row>
    <row r="320" spans="4:46" x14ac:dyDescent="0.25">
      <c r="D320" s="128"/>
      <c r="E320" s="247"/>
      <c r="Q320" s="126"/>
      <c r="R320" s="126"/>
      <c r="Y320" s="274"/>
      <c r="AN320" s="130"/>
      <c r="AO320" s="130"/>
      <c r="AP320" s="130"/>
      <c r="AQ320" s="130"/>
      <c r="AR320" s="130"/>
      <c r="AS320" s="130"/>
      <c r="AT320" s="130"/>
    </row>
    <row r="321" spans="4:46" x14ac:dyDescent="0.25">
      <c r="D321" s="128"/>
      <c r="E321" s="247"/>
      <c r="Q321" s="126"/>
      <c r="R321" s="126"/>
      <c r="Y321" s="274"/>
      <c r="AN321" s="130"/>
      <c r="AO321" s="130"/>
      <c r="AP321" s="130"/>
      <c r="AQ321" s="130"/>
      <c r="AR321" s="130"/>
      <c r="AS321" s="130"/>
      <c r="AT321" s="130"/>
    </row>
    <row r="322" spans="4:46" x14ac:dyDescent="0.25">
      <c r="D322" s="128"/>
      <c r="E322" s="247"/>
      <c r="Q322" s="126"/>
      <c r="R322" s="126"/>
      <c r="Y322" s="274"/>
      <c r="AN322" s="130"/>
      <c r="AO322" s="130"/>
      <c r="AP322" s="130"/>
      <c r="AQ322" s="130"/>
      <c r="AR322" s="130"/>
      <c r="AS322" s="130"/>
      <c r="AT322" s="130"/>
    </row>
    <row r="323" spans="4:46" x14ac:dyDescent="0.25">
      <c r="D323" s="128"/>
      <c r="E323" s="247"/>
      <c r="Q323" s="126"/>
      <c r="R323" s="126"/>
      <c r="Y323" s="274"/>
      <c r="AN323" s="130"/>
      <c r="AO323" s="130"/>
      <c r="AP323" s="130"/>
      <c r="AQ323" s="130"/>
      <c r="AR323" s="130"/>
      <c r="AS323" s="130"/>
      <c r="AT323" s="130"/>
    </row>
    <row r="324" spans="4:46" x14ac:dyDescent="0.25">
      <c r="D324" s="128"/>
      <c r="E324" s="247"/>
      <c r="Q324" s="126"/>
      <c r="R324" s="126"/>
      <c r="Y324" s="274"/>
      <c r="AN324" s="130"/>
      <c r="AO324" s="130"/>
      <c r="AP324" s="130"/>
      <c r="AQ324" s="130"/>
      <c r="AR324" s="130"/>
      <c r="AS324" s="130"/>
      <c r="AT324" s="130"/>
    </row>
    <row r="325" spans="4:46" x14ac:dyDescent="0.25">
      <c r="D325" s="128"/>
      <c r="E325" s="247"/>
      <c r="Q325" s="126"/>
      <c r="R325" s="126"/>
      <c r="Y325" s="274"/>
      <c r="AN325" s="130"/>
      <c r="AO325" s="130"/>
      <c r="AP325" s="130"/>
      <c r="AQ325" s="130"/>
      <c r="AR325" s="130"/>
      <c r="AS325" s="130"/>
      <c r="AT325" s="130"/>
    </row>
    <row r="326" spans="4:46" x14ac:dyDescent="0.25">
      <c r="D326" s="128"/>
      <c r="E326" s="247"/>
      <c r="Q326" s="126"/>
      <c r="R326" s="126"/>
      <c r="Y326" s="274"/>
      <c r="AN326" s="130"/>
      <c r="AO326" s="130"/>
      <c r="AP326" s="130"/>
      <c r="AQ326" s="130"/>
      <c r="AR326" s="130"/>
      <c r="AS326" s="130"/>
      <c r="AT326" s="130"/>
    </row>
    <row r="327" spans="4:46" x14ac:dyDescent="0.25">
      <c r="D327" s="128"/>
      <c r="E327" s="247"/>
      <c r="Q327" s="126"/>
      <c r="R327" s="126"/>
      <c r="Y327" s="274"/>
      <c r="AN327" s="130"/>
      <c r="AO327" s="130"/>
      <c r="AP327" s="130"/>
      <c r="AQ327" s="130"/>
      <c r="AR327" s="130"/>
      <c r="AS327" s="130"/>
      <c r="AT327" s="130"/>
    </row>
    <row r="328" spans="4:46" x14ac:dyDescent="0.25">
      <c r="D328" s="128"/>
      <c r="E328" s="247"/>
      <c r="Q328" s="126"/>
      <c r="R328" s="126"/>
      <c r="Y328" s="274"/>
      <c r="AN328" s="130"/>
      <c r="AO328" s="130"/>
      <c r="AP328" s="130"/>
      <c r="AQ328" s="130"/>
      <c r="AR328" s="130"/>
      <c r="AS328" s="130"/>
      <c r="AT328" s="130"/>
    </row>
    <row r="329" spans="4:46" x14ac:dyDescent="0.25">
      <c r="D329" s="128"/>
      <c r="E329" s="247"/>
      <c r="Q329" s="126"/>
      <c r="R329" s="126"/>
      <c r="Y329" s="274"/>
      <c r="AN329" s="130"/>
      <c r="AO329" s="130"/>
      <c r="AP329" s="130"/>
      <c r="AQ329" s="130"/>
      <c r="AR329" s="130"/>
      <c r="AS329" s="130"/>
      <c r="AT329" s="130"/>
    </row>
    <row r="330" spans="4:46" x14ac:dyDescent="0.25">
      <c r="D330" s="128"/>
      <c r="E330" s="247"/>
      <c r="Q330" s="126"/>
      <c r="R330" s="126"/>
      <c r="Y330" s="274"/>
      <c r="AN330" s="130"/>
      <c r="AO330" s="130"/>
      <c r="AP330" s="130"/>
      <c r="AQ330" s="130"/>
      <c r="AR330" s="130"/>
      <c r="AS330" s="130"/>
      <c r="AT330" s="130"/>
    </row>
    <row r="331" spans="4:46" x14ac:dyDescent="0.25">
      <c r="D331" s="128"/>
      <c r="E331" s="247"/>
      <c r="Q331" s="126"/>
      <c r="R331" s="126"/>
      <c r="Y331" s="274"/>
      <c r="AN331" s="130"/>
      <c r="AO331" s="130"/>
      <c r="AP331" s="130"/>
      <c r="AQ331" s="130"/>
      <c r="AR331" s="130"/>
      <c r="AS331" s="130"/>
      <c r="AT331" s="130"/>
    </row>
    <row r="332" spans="4:46" x14ac:dyDescent="0.25">
      <c r="D332" s="128"/>
      <c r="E332" s="247"/>
      <c r="Q332" s="126"/>
      <c r="R332" s="126"/>
      <c r="Y332" s="274"/>
      <c r="AN332" s="130"/>
      <c r="AO332" s="130"/>
      <c r="AP332" s="130"/>
      <c r="AQ332" s="130"/>
      <c r="AR332" s="130"/>
      <c r="AS332" s="130"/>
      <c r="AT332" s="130"/>
    </row>
    <row r="333" spans="4:46" x14ac:dyDescent="0.25">
      <c r="D333" s="128"/>
      <c r="E333" s="247"/>
      <c r="Q333" s="126"/>
      <c r="R333" s="126"/>
      <c r="Y333" s="274"/>
      <c r="AN333" s="130"/>
      <c r="AO333" s="130"/>
      <c r="AP333" s="130"/>
      <c r="AQ333" s="130"/>
      <c r="AR333" s="130"/>
      <c r="AS333" s="130"/>
      <c r="AT333" s="130"/>
    </row>
    <row r="334" spans="4:46" x14ac:dyDescent="0.25">
      <c r="D334" s="128"/>
      <c r="E334" s="247"/>
      <c r="Q334" s="126"/>
      <c r="R334" s="126"/>
      <c r="Y334" s="274"/>
      <c r="AN334" s="130"/>
      <c r="AO334" s="130"/>
      <c r="AP334" s="130"/>
      <c r="AQ334" s="130"/>
      <c r="AR334" s="130"/>
      <c r="AS334" s="130"/>
      <c r="AT334" s="130"/>
    </row>
    <row r="335" spans="4:46" x14ac:dyDescent="0.25">
      <c r="AN335" s="130"/>
      <c r="AO335" s="130"/>
      <c r="AP335" s="130"/>
      <c r="AQ335" s="130"/>
      <c r="AR335" s="130"/>
      <c r="AS335" s="130"/>
      <c r="AT335" s="130"/>
    </row>
    <row r="336" spans="4:46" x14ac:dyDescent="0.25">
      <c r="AN336" s="130"/>
      <c r="AO336" s="130"/>
      <c r="AP336" s="130"/>
      <c r="AQ336" s="130"/>
      <c r="AR336" s="130"/>
      <c r="AS336" s="130"/>
      <c r="AT336" s="130"/>
    </row>
    <row r="337" spans="40:46" x14ac:dyDescent="0.25">
      <c r="AN337" s="130"/>
      <c r="AO337" s="130"/>
      <c r="AP337" s="130"/>
      <c r="AQ337" s="130"/>
      <c r="AR337" s="130"/>
      <c r="AS337" s="130"/>
      <c r="AT337" s="130"/>
    </row>
    <row r="338" spans="40:46" x14ac:dyDescent="0.25">
      <c r="AN338" s="130"/>
      <c r="AO338" s="130"/>
      <c r="AP338" s="130"/>
      <c r="AQ338" s="130"/>
      <c r="AR338" s="130"/>
      <c r="AS338" s="130"/>
      <c r="AT338" s="130"/>
    </row>
    <row r="339" spans="40:46" x14ac:dyDescent="0.25">
      <c r="AN339" s="130"/>
      <c r="AO339" s="130"/>
      <c r="AP339" s="130"/>
      <c r="AQ339" s="130"/>
      <c r="AR339" s="130"/>
      <c r="AS339" s="130"/>
      <c r="AT339" s="130"/>
    </row>
    <row r="340" spans="40:46" x14ac:dyDescent="0.25">
      <c r="AN340" s="130"/>
      <c r="AO340" s="130"/>
      <c r="AP340" s="130"/>
      <c r="AQ340" s="130"/>
      <c r="AR340" s="130"/>
      <c r="AS340" s="130"/>
      <c r="AT340" s="130"/>
    </row>
    <row r="341" spans="40:46" x14ac:dyDescent="0.25">
      <c r="AN341" s="130"/>
      <c r="AO341" s="130"/>
      <c r="AP341" s="130"/>
      <c r="AQ341" s="130"/>
      <c r="AR341" s="130"/>
      <c r="AS341" s="130"/>
      <c r="AT341" s="130"/>
    </row>
    <row r="342" spans="40:46" x14ac:dyDescent="0.25">
      <c r="AN342" s="130"/>
      <c r="AO342" s="130"/>
      <c r="AP342" s="130"/>
      <c r="AQ342" s="130"/>
      <c r="AR342" s="130"/>
      <c r="AS342" s="130"/>
      <c r="AT342" s="130"/>
    </row>
    <row r="343" spans="40:46" x14ac:dyDescent="0.25">
      <c r="AN343" s="130"/>
      <c r="AO343" s="130"/>
      <c r="AP343" s="130"/>
      <c r="AQ343" s="130"/>
      <c r="AR343" s="130"/>
      <c r="AS343" s="130"/>
      <c r="AT343" s="130"/>
    </row>
    <row r="344" spans="40:46" x14ac:dyDescent="0.25">
      <c r="AN344" s="130"/>
      <c r="AO344" s="130"/>
      <c r="AP344" s="130"/>
      <c r="AQ344" s="130"/>
      <c r="AR344" s="130"/>
      <c r="AS344" s="130"/>
      <c r="AT344" s="130"/>
    </row>
    <row r="345" spans="40:46" x14ac:dyDescent="0.25">
      <c r="AN345" s="130"/>
      <c r="AO345" s="130"/>
      <c r="AP345" s="130"/>
      <c r="AQ345" s="130"/>
      <c r="AR345" s="130"/>
      <c r="AS345" s="130"/>
      <c r="AT345" s="130"/>
    </row>
    <row r="346" spans="40:46" x14ac:dyDescent="0.25">
      <c r="AN346" s="130"/>
      <c r="AO346" s="130"/>
      <c r="AP346" s="130"/>
      <c r="AQ346" s="130"/>
      <c r="AR346" s="130"/>
      <c r="AS346" s="130"/>
      <c r="AT346" s="130"/>
    </row>
    <row r="347" spans="40:46" x14ac:dyDescent="0.25">
      <c r="AN347" s="130"/>
      <c r="AO347" s="130"/>
      <c r="AP347" s="130"/>
      <c r="AQ347" s="130"/>
      <c r="AR347" s="130"/>
      <c r="AS347" s="130"/>
      <c r="AT347" s="130"/>
    </row>
    <row r="348" spans="40:46" x14ac:dyDescent="0.25">
      <c r="AN348" s="130"/>
      <c r="AO348" s="130"/>
      <c r="AP348" s="130"/>
      <c r="AQ348" s="130"/>
      <c r="AR348" s="130"/>
      <c r="AS348" s="130"/>
      <c r="AT348" s="130"/>
    </row>
    <row r="349" spans="40:46" x14ac:dyDescent="0.25">
      <c r="AN349" s="130"/>
      <c r="AO349" s="130"/>
      <c r="AP349" s="130"/>
      <c r="AQ349" s="130"/>
      <c r="AR349" s="130"/>
      <c r="AS349" s="130"/>
      <c r="AT349" s="130"/>
    </row>
    <row r="350" spans="40:46" x14ac:dyDescent="0.25">
      <c r="AN350" s="130"/>
      <c r="AO350" s="130"/>
      <c r="AP350" s="130"/>
      <c r="AQ350" s="130"/>
      <c r="AR350" s="130"/>
      <c r="AS350" s="130"/>
      <c r="AT350" s="130"/>
    </row>
    <row r="351" spans="40:46" x14ac:dyDescent="0.25">
      <c r="AN351" s="130"/>
      <c r="AO351" s="130"/>
      <c r="AP351" s="130"/>
      <c r="AQ351" s="130"/>
      <c r="AR351" s="130"/>
      <c r="AS351" s="130"/>
      <c r="AT351" s="130"/>
    </row>
    <row r="352" spans="40:46" x14ac:dyDescent="0.25">
      <c r="AN352" s="130"/>
      <c r="AO352" s="130"/>
      <c r="AP352" s="130"/>
      <c r="AQ352" s="130"/>
      <c r="AR352" s="130"/>
      <c r="AS352" s="130"/>
      <c r="AT352" s="130"/>
    </row>
    <row r="353" spans="40:46" x14ac:dyDescent="0.25">
      <c r="AN353" s="130"/>
      <c r="AO353" s="130"/>
      <c r="AP353" s="130"/>
      <c r="AQ353" s="130"/>
      <c r="AR353" s="130"/>
      <c r="AS353" s="130"/>
      <c r="AT353" s="130"/>
    </row>
    <row r="354" spans="40:46" x14ac:dyDescent="0.25">
      <c r="AN354" s="130"/>
      <c r="AO354" s="130"/>
      <c r="AP354" s="130"/>
      <c r="AQ354" s="130"/>
      <c r="AR354" s="130"/>
      <c r="AS354" s="130"/>
      <c r="AT354" s="130"/>
    </row>
    <row r="355" spans="40:46" x14ac:dyDescent="0.25">
      <c r="AN355" s="130"/>
      <c r="AO355" s="130"/>
      <c r="AP355" s="130"/>
      <c r="AQ355" s="130"/>
      <c r="AR355" s="130"/>
      <c r="AS355" s="130"/>
      <c r="AT355" s="130"/>
    </row>
    <row r="356" spans="40:46" x14ac:dyDescent="0.25">
      <c r="AN356" s="130"/>
      <c r="AO356" s="130"/>
      <c r="AP356" s="130"/>
      <c r="AQ356" s="130"/>
      <c r="AR356" s="130"/>
      <c r="AS356" s="130"/>
      <c r="AT356" s="130"/>
    </row>
    <row r="357" spans="40:46" x14ac:dyDescent="0.25">
      <c r="AN357" s="130"/>
      <c r="AO357" s="130"/>
      <c r="AP357" s="130"/>
      <c r="AQ357" s="130"/>
      <c r="AR357" s="130"/>
      <c r="AS357" s="130"/>
      <c r="AT357" s="130"/>
    </row>
    <row r="358" spans="40:46" x14ac:dyDescent="0.25">
      <c r="AN358" s="130"/>
      <c r="AO358" s="130"/>
      <c r="AP358" s="130"/>
      <c r="AQ358" s="130"/>
      <c r="AR358" s="130"/>
      <c r="AS358" s="130"/>
      <c r="AT358" s="130"/>
    </row>
    <row r="359" spans="40:46" x14ac:dyDescent="0.25">
      <c r="AN359" s="130"/>
      <c r="AO359" s="130"/>
      <c r="AP359" s="130"/>
      <c r="AQ359" s="130"/>
      <c r="AR359" s="130"/>
      <c r="AS359" s="130"/>
      <c r="AT359" s="130"/>
    </row>
    <row r="360" spans="40:46" x14ac:dyDescent="0.25">
      <c r="AN360" s="130"/>
      <c r="AO360" s="130"/>
      <c r="AP360" s="130"/>
      <c r="AQ360" s="130"/>
      <c r="AR360" s="130"/>
      <c r="AS360" s="130"/>
      <c r="AT360" s="130"/>
    </row>
    <row r="361" spans="40:46" x14ac:dyDescent="0.25">
      <c r="AN361" s="130"/>
      <c r="AO361" s="130"/>
      <c r="AP361" s="130"/>
      <c r="AQ361" s="130"/>
      <c r="AR361" s="130"/>
      <c r="AS361" s="130"/>
      <c r="AT361" s="130"/>
    </row>
    <row r="362" spans="40:46" x14ac:dyDescent="0.25">
      <c r="AN362" s="130"/>
      <c r="AO362" s="130"/>
      <c r="AP362" s="130"/>
      <c r="AQ362" s="130"/>
      <c r="AR362" s="130"/>
      <c r="AS362" s="130"/>
      <c r="AT362" s="130"/>
    </row>
    <row r="363" spans="40:46" x14ac:dyDescent="0.25">
      <c r="AN363" s="130"/>
      <c r="AO363" s="130"/>
      <c r="AP363" s="130"/>
      <c r="AQ363" s="130"/>
      <c r="AR363" s="130"/>
      <c r="AS363" s="130"/>
      <c r="AT363" s="130"/>
    </row>
    <row r="364" spans="40:46" x14ac:dyDescent="0.25">
      <c r="AN364" s="130"/>
      <c r="AO364" s="130"/>
      <c r="AP364" s="130"/>
      <c r="AQ364" s="130"/>
      <c r="AR364" s="130"/>
      <c r="AS364" s="130"/>
      <c r="AT364" s="130"/>
    </row>
    <row r="365" spans="40:46" x14ac:dyDescent="0.25">
      <c r="AN365" s="130"/>
      <c r="AO365" s="130"/>
      <c r="AP365" s="130"/>
      <c r="AQ365" s="130"/>
      <c r="AR365" s="130"/>
      <c r="AS365" s="130"/>
      <c r="AT365" s="130"/>
    </row>
    <row r="366" spans="40:46" x14ac:dyDescent="0.25">
      <c r="AN366" s="130"/>
      <c r="AO366" s="130"/>
      <c r="AP366" s="130"/>
      <c r="AQ366" s="130"/>
      <c r="AR366" s="130"/>
      <c r="AS366" s="130"/>
      <c r="AT366" s="130"/>
    </row>
    <row r="367" spans="40:46" x14ac:dyDescent="0.25">
      <c r="AN367" s="130"/>
      <c r="AO367" s="130"/>
      <c r="AP367" s="130"/>
      <c r="AQ367" s="130"/>
      <c r="AR367" s="130"/>
      <c r="AS367" s="130"/>
      <c r="AT367" s="130"/>
    </row>
    <row r="368" spans="40:46" x14ac:dyDescent="0.25">
      <c r="AN368" s="130"/>
      <c r="AO368" s="130"/>
      <c r="AP368" s="130"/>
      <c r="AQ368" s="130"/>
      <c r="AR368" s="130"/>
      <c r="AS368" s="130"/>
      <c r="AT368" s="130"/>
    </row>
    <row r="369" spans="40:46" x14ac:dyDescent="0.25">
      <c r="AN369" s="130"/>
      <c r="AO369" s="130"/>
      <c r="AP369" s="130"/>
      <c r="AQ369" s="130"/>
      <c r="AR369" s="130"/>
      <c r="AS369" s="130"/>
      <c r="AT369" s="130"/>
    </row>
    <row r="370" spans="40:46" x14ac:dyDescent="0.25">
      <c r="AN370" s="130"/>
      <c r="AO370" s="130"/>
      <c r="AP370" s="130"/>
      <c r="AQ370" s="130"/>
      <c r="AR370" s="130"/>
      <c r="AS370" s="130"/>
      <c r="AT370" s="130"/>
    </row>
    <row r="371" spans="40:46" x14ac:dyDescent="0.25">
      <c r="AN371" s="130"/>
      <c r="AO371" s="130"/>
      <c r="AP371" s="130"/>
      <c r="AQ371" s="130"/>
      <c r="AR371" s="130"/>
      <c r="AS371" s="130"/>
      <c r="AT371" s="130"/>
    </row>
    <row r="372" spans="40:46" x14ac:dyDescent="0.25">
      <c r="AN372" s="130"/>
      <c r="AO372" s="130"/>
      <c r="AP372" s="130"/>
      <c r="AQ372" s="130"/>
      <c r="AR372" s="130"/>
      <c r="AS372" s="130"/>
      <c r="AT372" s="130"/>
    </row>
    <row r="373" spans="40:46" x14ac:dyDescent="0.25">
      <c r="AN373" s="130"/>
      <c r="AO373" s="130"/>
      <c r="AP373" s="130"/>
      <c r="AQ373" s="130"/>
      <c r="AR373" s="130"/>
      <c r="AS373" s="130"/>
      <c r="AT373" s="130"/>
    </row>
    <row r="374" spans="40:46" x14ac:dyDescent="0.25">
      <c r="AN374" s="130"/>
      <c r="AO374" s="130"/>
      <c r="AP374" s="130"/>
      <c r="AQ374" s="130"/>
      <c r="AR374" s="130"/>
      <c r="AS374" s="130"/>
      <c r="AT374" s="130"/>
    </row>
    <row r="375" spans="40:46" x14ac:dyDescent="0.25">
      <c r="AN375" s="130"/>
      <c r="AO375" s="130"/>
      <c r="AP375" s="130"/>
      <c r="AQ375" s="130"/>
      <c r="AR375" s="130"/>
      <c r="AS375" s="130"/>
      <c r="AT375" s="130"/>
    </row>
    <row r="376" spans="40:46" x14ac:dyDescent="0.25">
      <c r="AN376" s="130"/>
      <c r="AO376" s="130"/>
      <c r="AP376" s="130"/>
      <c r="AQ376" s="130"/>
      <c r="AR376" s="130"/>
      <c r="AS376" s="130"/>
      <c r="AT376" s="130"/>
    </row>
    <row r="377" spans="40:46" x14ac:dyDescent="0.25">
      <c r="AN377" s="130"/>
      <c r="AO377" s="130"/>
      <c r="AP377" s="130"/>
      <c r="AQ377" s="130"/>
      <c r="AR377" s="130"/>
      <c r="AS377" s="130"/>
      <c r="AT377" s="130"/>
    </row>
    <row r="378" spans="40:46" x14ac:dyDescent="0.25">
      <c r="AN378" s="130"/>
      <c r="AO378" s="130"/>
      <c r="AP378" s="130"/>
      <c r="AQ378" s="130"/>
      <c r="AR378" s="130"/>
      <c r="AS378" s="130"/>
      <c r="AT378" s="130"/>
    </row>
    <row r="379" spans="40:46" x14ac:dyDescent="0.25">
      <c r="AN379" s="130"/>
      <c r="AO379" s="130"/>
      <c r="AP379" s="130"/>
      <c r="AQ379" s="130"/>
      <c r="AR379" s="130"/>
      <c r="AS379" s="130"/>
      <c r="AT379" s="130"/>
    </row>
    <row r="380" spans="40:46" x14ac:dyDescent="0.25">
      <c r="AN380" s="130"/>
      <c r="AO380" s="130"/>
      <c r="AP380" s="130"/>
      <c r="AQ380" s="130"/>
      <c r="AR380" s="130"/>
      <c r="AS380" s="130"/>
      <c r="AT380" s="130"/>
    </row>
    <row r="381" spans="40:46" x14ac:dyDescent="0.25">
      <c r="AN381" s="130"/>
      <c r="AO381" s="130"/>
      <c r="AP381" s="130"/>
      <c r="AQ381" s="130"/>
      <c r="AR381" s="130"/>
      <c r="AS381" s="130"/>
      <c r="AT381" s="130"/>
    </row>
    <row r="382" spans="40:46" x14ac:dyDescent="0.25">
      <c r="AN382" s="130"/>
      <c r="AO382" s="130"/>
      <c r="AP382" s="130"/>
      <c r="AQ382" s="130"/>
      <c r="AR382" s="130"/>
      <c r="AS382" s="130"/>
      <c r="AT382" s="130"/>
    </row>
    <row r="383" spans="40:46" x14ac:dyDescent="0.25">
      <c r="AN383" s="130"/>
      <c r="AO383" s="130"/>
      <c r="AP383" s="130"/>
      <c r="AQ383" s="130"/>
      <c r="AR383" s="130"/>
      <c r="AS383" s="130"/>
      <c r="AT383" s="130"/>
    </row>
    <row r="384" spans="40:46" x14ac:dyDescent="0.25">
      <c r="AN384" s="130"/>
      <c r="AO384" s="130"/>
      <c r="AP384" s="130"/>
      <c r="AQ384" s="130"/>
      <c r="AR384" s="130"/>
      <c r="AS384" s="130"/>
      <c r="AT384" s="130"/>
    </row>
    <row r="385" spans="40:46" x14ac:dyDescent="0.25">
      <c r="AN385" s="130"/>
      <c r="AO385" s="130"/>
      <c r="AP385" s="130"/>
      <c r="AQ385" s="130"/>
      <c r="AR385" s="130"/>
      <c r="AS385" s="130"/>
      <c r="AT385" s="130"/>
    </row>
    <row r="386" spans="40:46" x14ac:dyDescent="0.25">
      <c r="AN386" s="130"/>
      <c r="AO386" s="130"/>
      <c r="AP386" s="130"/>
      <c r="AQ386" s="130"/>
      <c r="AR386" s="130"/>
      <c r="AS386" s="130"/>
      <c r="AT386" s="130"/>
    </row>
    <row r="387" spans="40:46" x14ac:dyDescent="0.25">
      <c r="AN387" s="130"/>
      <c r="AO387" s="130"/>
      <c r="AP387" s="130"/>
      <c r="AQ387" s="130"/>
      <c r="AR387" s="130"/>
      <c r="AS387" s="130"/>
      <c r="AT387" s="130"/>
    </row>
    <row r="388" spans="40:46" x14ac:dyDescent="0.25">
      <c r="AN388" s="130"/>
      <c r="AO388" s="130"/>
      <c r="AP388" s="130"/>
      <c r="AQ388" s="130"/>
      <c r="AR388" s="130"/>
      <c r="AS388" s="130"/>
      <c r="AT388" s="130"/>
    </row>
    <row r="389" spans="40:46" x14ac:dyDescent="0.25">
      <c r="AN389" s="130"/>
      <c r="AO389" s="130"/>
      <c r="AP389" s="130"/>
      <c r="AQ389" s="130"/>
      <c r="AR389" s="130"/>
      <c r="AS389" s="130"/>
      <c r="AT389" s="130"/>
    </row>
    <row r="390" spans="40:46" x14ac:dyDescent="0.25">
      <c r="AN390" s="130"/>
      <c r="AO390" s="130"/>
      <c r="AP390" s="130"/>
      <c r="AQ390" s="130"/>
      <c r="AR390" s="130"/>
      <c r="AS390" s="130"/>
      <c r="AT390" s="130"/>
    </row>
    <row r="391" spans="40:46" x14ac:dyDescent="0.25">
      <c r="AN391" s="130"/>
      <c r="AO391" s="130"/>
      <c r="AP391" s="130"/>
      <c r="AQ391" s="130"/>
      <c r="AR391" s="130"/>
      <c r="AS391" s="130"/>
      <c r="AT391" s="130"/>
    </row>
    <row r="392" spans="40:46" x14ac:dyDescent="0.25">
      <c r="AN392" s="130"/>
      <c r="AO392" s="130"/>
      <c r="AP392" s="130"/>
      <c r="AQ392" s="130"/>
      <c r="AR392" s="130"/>
      <c r="AS392" s="130"/>
      <c r="AT392" s="130"/>
    </row>
    <row r="393" spans="40:46" x14ac:dyDescent="0.25">
      <c r="AN393" s="130"/>
      <c r="AO393" s="130"/>
      <c r="AP393" s="130"/>
      <c r="AQ393" s="130"/>
      <c r="AR393" s="130"/>
      <c r="AS393" s="130"/>
      <c r="AT393" s="130"/>
    </row>
    <row r="394" spans="40:46" x14ac:dyDescent="0.25">
      <c r="AN394" s="130"/>
      <c r="AO394" s="130"/>
      <c r="AP394" s="130"/>
      <c r="AQ394" s="130"/>
      <c r="AR394" s="130"/>
      <c r="AS394" s="130"/>
      <c r="AT394" s="130"/>
    </row>
    <row r="395" spans="40:46" x14ac:dyDescent="0.25">
      <c r="AN395" s="130"/>
      <c r="AO395" s="130"/>
      <c r="AP395" s="130"/>
      <c r="AQ395" s="130"/>
      <c r="AR395" s="130"/>
      <c r="AS395" s="130"/>
      <c r="AT395" s="130"/>
    </row>
    <row r="396" spans="40:46" x14ac:dyDescent="0.25">
      <c r="AN396" s="130"/>
      <c r="AO396" s="130"/>
      <c r="AP396" s="130"/>
      <c r="AQ396" s="130"/>
      <c r="AR396" s="130"/>
      <c r="AS396" s="130"/>
      <c r="AT396" s="130"/>
    </row>
    <row r="397" spans="40:46" x14ac:dyDescent="0.25">
      <c r="AN397" s="130"/>
      <c r="AO397" s="130"/>
      <c r="AP397" s="130"/>
      <c r="AQ397" s="130"/>
      <c r="AR397" s="130"/>
      <c r="AS397" s="130"/>
      <c r="AT397" s="130"/>
    </row>
    <row r="398" spans="40:46" x14ac:dyDescent="0.25">
      <c r="AN398" s="130"/>
      <c r="AO398" s="130"/>
      <c r="AP398" s="130"/>
      <c r="AQ398" s="130"/>
      <c r="AR398" s="130"/>
      <c r="AS398" s="130"/>
      <c r="AT398" s="130"/>
    </row>
    <row r="399" spans="40:46" x14ac:dyDescent="0.25">
      <c r="AN399" s="130"/>
      <c r="AO399" s="130"/>
      <c r="AP399" s="130"/>
      <c r="AQ399" s="130"/>
      <c r="AR399" s="130"/>
      <c r="AS399" s="130"/>
      <c r="AT399" s="130"/>
    </row>
    <row r="400" spans="40:46" x14ac:dyDescent="0.25">
      <c r="AN400" s="130"/>
      <c r="AO400" s="130"/>
      <c r="AP400" s="130"/>
      <c r="AQ400" s="130"/>
      <c r="AR400" s="130"/>
      <c r="AS400" s="130"/>
      <c r="AT400" s="130"/>
    </row>
    <row r="401" spans="40:46" x14ac:dyDescent="0.25">
      <c r="AN401" s="130"/>
      <c r="AO401" s="130"/>
      <c r="AP401" s="130"/>
      <c r="AQ401" s="130"/>
      <c r="AR401" s="130"/>
      <c r="AS401" s="130"/>
      <c r="AT401" s="130"/>
    </row>
    <row r="402" spans="40:46" x14ac:dyDescent="0.25">
      <c r="AN402" s="130"/>
      <c r="AO402" s="130"/>
      <c r="AP402" s="130"/>
      <c r="AQ402" s="130"/>
      <c r="AR402" s="130"/>
      <c r="AS402" s="130"/>
      <c r="AT402" s="130"/>
    </row>
    <row r="403" spans="40:46" x14ac:dyDescent="0.25">
      <c r="AN403" s="130"/>
      <c r="AO403" s="130"/>
      <c r="AP403" s="130"/>
      <c r="AQ403" s="130"/>
      <c r="AR403" s="130"/>
      <c r="AS403" s="130"/>
      <c r="AT403" s="130"/>
    </row>
    <row r="404" spans="40:46" x14ac:dyDescent="0.25">
      <c r="AN404" s="130"/>
      <c r="AO404" s="130"/>
      <c r="AP404" s="130"/>
      <c r="AQ404" s="130"/>
      <c r="AR404" s="130"/>
      <c r="AS404" s="130"/>
      <c r="AT404" s="130"/>
    </row>
    <row r="405" spans="40:46" x14ac:dyDescent="0.25">
      <c r="AN405" s="130"/>
      <c r="AO405" s="130"/>
      <c r="AP405" s="130"/>
      <c r="AQ405" s="130"/>
      <c r="AR405" s="130"/>
      <c r="AS405" s="130"/>
      <c r="AT405" s="130"/>
    </row>
    <row r="406" spans="40:46" x14ac:dyDescent="0.25">
      <c r="AN406" s="130"/>
      <c r="AO406" s="130"/>
      <c r="AP406" s="130"/>
      <c r="AQ406" s="130"/>
      <c r="AR406" s="130"/>
      <c r="AS406" s="130"/>
      <c r="AT406" s="130"/>
    </row>
    <row r="407" spans="40:46" x14ac:dyDescent="0.25">
      <c r="AN407" s="130"/>
      <c r="AO407" s="130"/>
      <c r="AP407" s="130"/>
      <c r="AQ407" s="130"/>
      <c r="AR407" s="130"/>
      <c r="AS407" s="130"/>
      <c r="AT407" s="130"/>
    </row>
    <row r="408" spans="40:46" x14ac:dyDescent="0.25">
      <c r="AN408" s="130"/>
      <c r="AO408" s="130"/>
      <c r="AP408" s="130"/>
      <c r="AQ408" s="130"/>
      <c r="AR408" s="130"/>
      <c r="AS408" s="130"/>
      <c r="AT408" s="130"/>
    </row>
    <row r="409" spans="40:46" x14ac:dyDescent="0.25">
      <c r="AN409" s="130"/>
      <c r="AO409" s="130"/>
      <c r="AP409" s="130"/>
      <c r="AQ409" s="130"/>
      <c r="AR409" s="130"/>
      <c r="AS409" s="130"/>
      <c r="AT409" s="130"/>
    </row>
    <row r="410" spans="40:46" x14ac:dyDescent="0.25">
      <c r="AN410" s="130"/>
      <c r="AO410" s="130"/>
      <c r="AP410" s="130"/>
      <c r="AQ410" s="130"/>
      <c r="AR410" s="130"/>
      <c r="AS410" s="130"/>
      <c r="AT410" s="130"/>
    </row>
    <row r="411" spans="40:46" x14ac:dyDescent="0.25">
      <c r="AN411" s="130"/>
      <c r="AO411" s="130"/>
      <c r="AP411" s="130"/>
      <c r="AQ411" s="130"/>
      <c r="AR411" s="130"/>
      <c r="AS411" s="130"/>
      <c r="AT411" s="130"/>
    </row>
    <row r="412" spans="40:46" x14ac:dyDescent="0.25">
      <c r="AN412" s="130"/>
      <c r="AO412" s="130"/>
      <c r="AP412" s="130"/>
      <c r="AQ412" s="130"/>
      <c r="AR412" s="130"/>
      <c r="AS412" s="130"/>
      <c r="AT412" s="130"/>
    </row>
    <row r="413" spans="40:46" x14ac:dyDescent="0.25">
      <c r="AN413" s="130"/>
      <c r="AO413" s="130"/>
      <c r="AP413" s="130"/>
      <c r="AQ413" s="130"/>
      <c r="AR413" s="130"/>
      <c r="AS413" s="130"/>
      <c r="AT413" s="130"/>
    </row>
    <row r="414" spans="40:46" x14ac:dyDescent="0.25">
      <c r="AN414" s="130"/>
      <c r="AO414" s="130"/>
      <c r="AP414" s="130"/>
      <c r="AQ414" s="130"/>
      <c r="AR414" s="130"/>
      <c r="AS414" s="130"/>
      <c r="AT414" s="130"/>
    </row>
    <row r="415" spans="40:46" x14ac:dyDescent="0.25">
      <c r="AN415" s="130"/>
      <c r="AO415" s="130"/>
      <c r="AP415" s="130"/>
      <c r="AQ415" s="130"/>
      <c r="AR415" s="130"/>
      <c r="AS415" s="130"/>
      <c r="AT415" s="130"/>
    </row>
    <row r="416" spans="40:46" x14ac:dyDescent="0.25">
      <c r="AN416" s="130"/>
      <c r="AO416" s="130"/>
      <c r="AP416" s="130"/>
      <c r="AQ416" s="130"/>
      <c r="AR416" s="130"/>
      <c r="AS416" s="130"/>
      <c r="AT416" s="130"/>
    </row>
    <row r="417" spans="40:46" x14ac:dyDescent="0.25">
      <c r="AN417" s="130"/>
      <c r="AO417" s="130"/>
      <c r="AP417" s="130"/>
      <c r="AQ417" s="130"/>
      <c r="AR417" s="130"/>
      <c r="AS417" s="130"/>
      <c r="AT417" s="130"/>
    </row>
    <row r="418" spans="40:46" x14ac:dyDescent="0.25">
      <c r="AN418" s="130"/>
      <c r="AO418" s="130"/>
      <c r="AP418" s="130"/>
      <c r="AQ418" s="130"/>
      <c r="AR418" s="130"/>
      <c r="AS418" s="130"/>
      <c r="AT418" s="130"/>
    </row>
    <row r="419" spans="40:46" x14ac:dyDescent="0.25">
      <c r="AN419" s="130"/>
      <c r="AO419" s="130"/>
      <c r="AP419" s="130"/>
      <c r="AQ419" s="130"/>
      <c r="AR419" s="130"/>
      <c r="AS419" s="130"/>
      <c r="AT419" s="130"/>
    </row>
    <row r="420" spans="40:46" x14ac:dyDescent="0.25">
      <c r="AN420" s="130"/>
      <c r="AO420" s="130"/>
      <c r="AP420" s="130"/>
      <c r="AQ420" s="130"/>
      <c r="AR420" s="130"/>
      <c r="AS420" s="130"/>
      <c r="AT420" s="130"/>
    </row>
    <row r="421" spans="40:46" x14ac:dyDescent="0.25">
      <c r="AN421" s="130"/>
      <c r="AO421" s="130"/>
      <c r="AP421" s="130"/>
      <c r="AQ421" s="130"/>
      <c r="AR421" s="130"/>
      <c r="AS421" s="130"/>
      <c r="AT421" s="130"/>
    </row>
    <row r="422" spans="40:46" x14ac:dyDescent="0.25">
      <c r="AN422" s="130"/>
      <c r="AO422" s="130"/>
      <c r="AP422" s="130"/>
      <c r="AQ422" s="130"/>
      <c r="AR422" s="130"/>
      <c r="AS422" s="130"/>
      <c r="AT422" s="130"/>
    </row>
    <row r="423" spans="40:46" x14ac:dyDescent="0.25">
      <c r="AN423" s="130"/>
      <c r="AO423" s="130"/>
      <c r="AP423" s="130"/>
      <c r="AQ423" s="130"/>
      <c r="AR423" s="130"/>
      <c r="AS423" s="130"/>
      <c r="AT423" s="130"/>
    </row>
    <row r="424" spans="40:46" x14ac:dyDescent="0.25">
      <c r="AN424" s="130"/>
      <c r="AO424" s="130"/>
      <c r="AP424" s="130"/>
      <c r="AQ424" s="130"/>
      <c r="AR424" s="130"/>
      <c r="AS424" s="130"/>
      <c r="AT424" s="130"/>
    </row>
    <row r="425" spans="40:46" x14ac:dyDescent="0.25">
      <c r="AN425" s="130"/>
      <c r="AO425" s="130"/>
      <c r="AP425" s="130"/>
      <c r="AQ425" s="130"/>
      <c r="AR425" s="130"/>
      <c r="AS425" s="130"/>
      <c r="AT425" s="130"/>
    </row>
    <row r="426" spans="40:46" x14ac:dyDescent="0.25">
      <c r="AN426" s="130"/>
      <c r="AO426" s="130"/>
      <c r="AP426" s="130"/>
      <c r="AQ426" s="130"/>
      <c r="AR426" s="130"/>
      <c r="AS426" s="130"/>
      <c r="AT426" s="130"/>
    </row>
    <row r="427" spans="40:46" x14ac:dyDescent="0.25">
      <c r="AN427" s="130"/>
      <c r="AO427" s="130"/>
      <c r="AP427" s="130"/>
      <c r="AQ427" s="130"/>
      <c r="AR427" s="130"/>
      <c r="AS427" s="130"/>
      <c r="AT427" s="130"/>
    </row>
    <row r="428" spans="40:46" x14ac:dyDescent="0.25">
      <c r="AN428" s="130"/>
      <c r="AO428" s="130"/>
      <c r="AP428" s="130"/>
      <c r="AQ428" s="130"/>
      <c r="AR428" s="130"/>
      <c r="AS428" s="130"/>
      <c r="AT428" s="130"/>
    </row>
    <row r="429" spans="40:46" x14ac:dyDescent="0.25">
      <c r="AN429" s="130"/>
      <c r="AO429" s="130"/>
      <c r="AP429" s="130"/>
      <c r="AQ429" s="130"/>
      <c r="AR429" s="130"/>
      <c r="AS429" s="130"/>
      <c r="AT429" s="130"/>
    </row>
    <row r="430" spans="40:46" x14ac:dyDescent="0.25">
      <c r="AN430" s="130"/>
      <c r="AO430" s="130"/>
      <c r="AP430" s="130"/>
      <c r="AQ430" s="130"/>
      <c r="AR430" s="130"/>
      <c r="AS430" s="130"/>
      <c r="AT430" s="130"/>
    </row>
    <row r="431" spans="40:46" x14ac:dyDescent="0.25">
      <c r="AN431" s="130"/>
      <c r="AO431" s="130"/>
      <c r="AP431" s="130"/>
      <c r="AQ431" s="130"/>
      <c r="AR431" s="130"/>
      <c r="AS431" s="130"/>
      <c r="AT431" s="130"/>
    </row>
    <row r="432" spans="40:46" x14ac:dyDescent="0.25">
      <c r="AN432" s="130"/>
      <c r="AO432" s="130"/>
      <c r="AP432" s="130"/>
      <c r="AQ432" s="130"/>
      <c r="AR432" s="130"/>
      <c r="AS432" s="130"/>
      <c r="AT432" s="130"/>
    </row>
    <row r="433" spans="40:46" x14ac:dyDescent="0.25">
      <c r="AN433" s="130"/>
      <c r="AO433" s="130"/>
      <c r="AP433" s="130"/>
      <c r="AQ433" s="130"/>
      <c r="AR433" s="130"/>
      <c r="AS433" s="130"/>
      <c r="AT433" s="130"/>
    </row>
    <row r="434" spans="40:46" x14ac:dyDescent="0.25">
      <c r="AN434" s="130"/>
      <c r="AO434" s="130"/>
      <c r="AP434" s="130"/>
      <c r="AQ434" s="130"/>
      <c r="AR434" s="130"/>
      <c r="AS434" s="130"/>
      <c r="AT434" s="130"/>
    </row>
    <row r="435" spans="40:46" x14ac:dyDescent="0.25">
      <c r="AN435" s="130"/>
      <c r="AO435" s="130"/>
      <c r="AP435" s="130"/>
      <c r="AQ435" s="130"/>
      <c r="AR435" s="130"/>
      <c r="AS435" s="130"/>
      <c r="AT435" s="130"/>
    </row>
    <row r="436" spans="40:46" x14ac:dyDescent="0.25">
      <c r="AN436" s="130"/>
      <c r="AO436" s="130"/>
      <c r="AP436" s="130"/>
      <c r="AQ436" s="130"/>
      <c r="AR436" s="130"/>
      <c r="AS436" s="130"/>
      <c r="AT436" s="130"/>
    </row>
    <row r="437" spans="40:46" x14ac:dyDescent="0.25">
      <c r="AN437" s="130"/>
      <c r="AO437" s="130"/>
      <c r="AP437" s="130"/>
      <c r="AQ437" s="130"/>
      <c r="AR437" s="130"/>
      <c r="AS437" s="130"/>
      <c r="AT437" s="130"/>
    </row>
    <row r="438" spans="40:46" x14ac:dyDescent="0.25">
      <c r="AN438" s="130"/>
      <c r="AO438" s="130"/>
      <c r="AP438" s="130"/>
      <c r="AQ438" s="130"/>
      <c r="AR438" s="130"/>
      <c r="AS438" s="130"/>
      <c r="AT438" s="130"/>
    </row>
    <row r="439" spans="40:46" x14ac:dyDescent="0.25">
      <c r="AN439" s="130"/>
      <c r="AO439" s="130"/>
      <c r="AP439" s="130"/>
      <c r="AQ439" s="130"/>
      <c r="AR439" s="130"/>
      <c r="AS439" s="130"/>
      <c r="AT439" s="130"/>
    </row>
    <row r="440" spans="40:46" x14ac:dyDescent="0.25">
      <c r="AN440" s="130"/>
      <c r="AO440" s="130"/>
      <c r="AP440" s="130"/>
      <c r="AQ440" s="130"/>
      <c r="AR440" s="130"/>
      <c r="AS440" s="130"/>
      <c r="AT440" s="130"/>
    </row>
    <row r="441" spans="40:46" x14ac:dyDescent="0.25">
      <c r="AN441" s="130"/>
      <c r="AO441" s="130"/>
      <c r="AP441" s="130"/>
      <c r="AQ441" s="130"/>
      <c r="AR441" s="130"/>
      <c r="AS441" s="130"/>
      <c r="AT441" s="130"/>
    </row>
    <row r="442" spans="40:46" x14ac:dyDescent="0.25">
      <c r="AN442" s="130"/>
      <c r="AO442" s="130"/>
      <c r="AP442" s="130"/>
      <c r="AQ442" s="130"/>
      <c r="AR442" s="130"/>
      <c r="AS442" s="130"/>
      <c r="AT442" s="130"/>
    </row>
    <row r="443" spans="40:46" x14ac:dyDescent="0.25">
      <c r="AN443" s="130"/>
      <c r="AO443" s="130"/>
      <c r="AP443" s="130"/>
      <c r="AQ443" s="130"/>
      <c r="AR443" s="130"/>
      <c r="AS443" s="130"/>
      <c r="AT443" s="130"/>
    </row>
    <row r="444" spans="40:46" x14ac:dyDescent="0.25">
      <c r="AN444" s="130"/>
      <c r="AO444" s="130"/>
      <c r="AP444" s="130"/>
      <c r="AQ444" s="130"/>
      <c r="AR444" s="130"/>
      <c r="AS444" s="130"/>
      <c r="AT444" s="130"/>
    </row>
    <row r="445" spans="40:46" x14ac:dyDescent="0.25">
      <c r="AN445" s="130"/>
      <c r="AO445" s="130"/>
      <c r="AP445" s="130"/>
      <c r="AQ445" s="130"/>
      <c r="AR445" s="130"/>
      <c r="AS445" s="130"/>
      <c r="AT445" s="130"/>
    </row>
    <row r="446" spans="40:46" x14ac:dyDescent="0.25">
      <c r="AN446" s="130"/>
      <c r="AO446" s="130"/>
      <c r="AP446" s="130"/>
      <c r="AQ446" s="130"/>
      <c r="AR446" s="130"/>
      <c r="AS446" s="130"/>
      <c r="AT446" s="130"/>
    </row>
    <row r="447" spans="40:46" x14ac:dyDescent="0.25">
      <c r="AN447" s="130"/>
      <c r="AO447" s="130"/>
      <c r="AP447" s="130"/>
      <c r="AQ447" s="130"/>
      <c r="AR447" s="130"/>
      <c r="AS447" s="130"/>
      <c r="AT447" s="130"/>
    </row>
    <row r="448" spans="40:46" x14ac:dyDescent="0.25">
      <c r="AN448" s="130"/>
      <c r="AO448" s="130"/>
      <c r="AP448" s="130"/>
      <c r="AQ448" s="130"/>
      <c r="AR448" s="130"/>
      <c r="AS448" s="130"/>
      <c r="AT448" s="130"/>
    </row>
    <row r="449" spans="40:46" x14ac:dyDescent="0.25">
      <c r="AN449" s="130"/>
      <c r="AO449" s="130"/>
      <c r="AP449" s="130"/>
      <c r="AQ449" s="130"/>
      <c r="AR449" s="130"/>
      <c r="AS449" s="130"/>
      <c r="AT449" s="130"/>
    </row>
    <row r="450" spans="40:46" x14ac:dyDescent="0.25">
      <c r="AN450" s="130"/>
      <c r="AO450" s="130"/>
      <c r="AP450" s="130"/>
      <c r="AQ450" s="130"/>
      <c r="AR450" s="130"/>
      <c r="AS450" s="130"/>
      <c r="AT450" s="130"/>
    </row>
    <row r="451" spans="40:46" x14ac:dyDescent="0.25">
      <c r="AN451" s="130"/>
      <c r="AO451" s="130"/>
      <c r="AP451" s="130"/>
      <c r="AQ451" s="130"/>
      <c r="AR451" s="130"/>
      <c r="AS451" s="130"/>
      <c r="AT451" s="130"/>
    </row>
    <row r="452" spans="40:46" x14ac:dyDescent="0.25">
      <c r="AN452" s="130"/>
      <c r="AO452" s="130"/>
      <c r="AP452" s="130"/>
      <c r="AQ452" s="130"/>
      <c r="AR452" s="130"/>
      <c r="AS452" s="130"/>
      <c r="AT452" s="130"/>
    </row>
    <row r="453" spans="40:46" x14ac:dyDescent="0.25">
      <c r="AN453" s="130"/>
      <c r="AO453" s="130"/>
      <c r="AP453" s="130"/>
      <c r="AQ453" s="130"/>
      <c r="AR453" s="130"/>
      <c r="AS453" s="130"/>
      <c r="AT453" s="130"/>
    </row>
    <row r="454" spans="40:46" x14ac:dyDescent="0.25">
      <c r="AN454" s="130"/>
      <c r="AO454" s="130"/>
      <c r="AP454" s="130"/>
      <c r="AQ454" s="130"/>
      <c r="AR454" s="130"/>
      <c r="AS454" s="130"/>
      <c r="AT454" s="130"/>
    </row>
    <row r="455" spans="40:46" x14ac:dyDescent="0.25">
      <c r="AN455" s="130"/>
      <c r="AO455" s="130"/>
      <c r="AP455" s="130"/>
      <c r="AQ455" s="130"/>
      <c r="AR455" s="130"/>
      <c r="AS455" s="130"/>
      <c r="AT455" s="130"/>
    </row>
    <row r="456" spans="40:46" x14ac:dyDescent="0.25">
      <c r="AN456" s="130"/>
      <c r="AO456" s="130"/>
      <c r="AP456" s="130"/>
      <c r="AQ456" s="130"/>
      <c r="AR456" s="130"/>
      <c r="AS456" s="130"/>
      <c r="AT456" s="130"/>
    </row>
    <row r="457" spans="40:46" x14ac:dyDescent="0.25">
      <c r="AN457" s="130"/>
      <c r="AO457" s="130"/>
      <c r="AP457" s="130"/>
      <c r="AQ457" s="130"/>
      <c r="AR457" s="130"/>
      <c r="AS457" s="130"/>
      <c r="AT457" s="130"/>
    </row>
    <row r="458" spans="40:46" x14ac:dyDescent="0.25">
      <c r="AN458" s="130"/>
      <c r="AO458" s="130"/>
      <c r="AP458" s="130"/>
      <c r="AQ458" s="130"/>
      <c r="AR458" s="130"/>
      <c r="AS458" s="130"/>
      <c r="AT458" s="130"/>
    </row>
    <row r="459" spans="40:46" x14ac:dyDescent="0.25">
      <c r="AN459" s="130"/>
      <c r="AO459" s="130"/>
      <c r="AP459" s="130"/>
      <c r="AQ459" s="130"/>
      <c r="AR459" s="130"/>
      <c r="AS459" s="130"/>
      <c r="AT459" s="130"/>
    </row>
    <row r="460" spans="40:46" x14ac:dyDescent="0.25">
      <c r="AN460" s="130"/>
      <c r="AO460" s="130"/>
      <c r="AP460" s="130"/>
      <c r="AQ460" s="130"/>
      <c r="AR460" s="130"/>
      <c r="AS460" s="130"/>
      <c r="AT460" s="130"/>
    </row>
    <row r="461" spans="40:46" x14ac:dyDescent="0.25">
      <c r="AN461" s="130"/>
      <c r="AO461" s="130"/>
      <c r="AP461" s="130"/>
      <c r="AQ461" s="130"/>
      <c r="AR461" s="130"/>
      <c r="AS461" s="130"/>
      <c r="AT461" s="130"/>
    </row>
    <row r="462" spans="40:46" x14ac:dyDescent="0.25">
      <c r="AN462" s="130"/>
      <c r="AO462" s="130"/>
      <c r="AP462" s="130"/>
      <c r="AQ462" s="130"/>
      <c r="AR462" s="130"/>
      <c r="AS462" s="130"/>
      <c r="AT462" s="130"/>
    </row>
    <row r="463" spans="40:46" x14ac:dyDescent="0.25">
      <c r="AN463" s="130"/>
      <c r="AO463" s="130"/>
      <c r="AP463" s="130"/>
      <c r="AQ463" s="130"/>
      <c r="AR463" s="130"/>
      <c r="AS463" s="130"/>
      <c r="AT463" s="130"/>
    </row>
    <row r="464" spans="40:46" x14ac:dyDescent="0.25">
      <c r="AN464" s="130"/>
      <c r="AO464" s="130"/>
      <c r="AP464" s="130"/>
      <c r="AQ464" s="130"/>
      <c r="AR464" s="130"/>
      <c r="AS464" s="130"/>
      <c r="AT464" s="130"/>
    </row>
    <row r="465" spans="40:46" x14ac:dyDescent="0.25">
      <c r="AN465" s="130"/>
      <c r="AO465" s="130"/>
      <c r="AP465" s="130"/>
      <c r="AQ465" s="130"/>
      <c r="AR465" s="130"/>
      <c r="AS465" s="130"/>
      <c r="AT465" s="130"/>
    </row>
    <row r="466" spans="40:46" x14ac:dyDescent="0.25">
      <c r="AN466" s="130"/>
      <c r="AO466" s="130"/>
      <c r="AP466" s="130"/>
      <c r="AQ466" s="130"/>
      <c r="AR466" s="130"/>
      <c r="AS466" s="130"/>
      <c r="AT466" s="130"/>
    </row>
    <row r="467" spans="40:46" x14ac:dyDescent="0.25">
      <c r="AN467" s="130"/>
      <c r="AO467" s="130"/>
      <c r="AP467" s="130"/>
      <c r="AQ467" s="130"/>
      <c r="AR467" s="130"/>
      <c r="AS467" s="130"/>
      <c r="AT467" s="130"/>
    </row>
    <row r="468" spans="40:46" x14ac:dyDescent="0.25">
      <c r="AN468" s="130"/>
      <c r="AO468" s="130"/>
      <c r="AP468" s="130"/>
      <c r="AQ468" s="130"/>
      <c r="AR468" s="130"/>
      <c r="AS468" s="130"/>
      <c r="AT468" s="130"/>
    </row>
    <row r="469" spans="40:46" x14ac:dyDescent="0.25">
      <c r="AN469" s="130"/>
      <c r="AO469" s="130"/>
      <c r="AP469" s="130"/>
      <c r="AQ469" s="130"/>
      <c r="AR469" s="130"/>
      <c r="AS469" s="130"/>
      <c r="AT469" s="130"/>
    </row>
    <row r="470" spans="40:46" x14ac:dyDescent="0.25">
      <c r="AN470" s="130"/>
      <c r="AO470" s="130"/>
      <c r="AP470" s="130"/>
      <c r="AQ470" s="130"/>
      <c r="AR470" s="130"/>
      <c r="AS470" s="130"/>
      <c r="AT470" s="130"/>
    </row>
    <row r="471" spans="40:46" x14ac:dyDescent="0.25">
      <c r="AN471" s="130"/>
      <c r="AO471" s="130"/>
      <c r="AP471" s="130"/>
      <c r="AQ471" s="130"/>
      <c r="AR471" s="130"/>
      <c r="AS471" s="130"/>
      <c r="AT471" s="130"/>
    </row>
    <row r="472" spans="40:46" x14ac:dyDescent="0.25">
      <c r="AN472" s="130"/>
      <c r="AO472" s="130"/>
      <c r="AP472" s="130"/>
      <c r="AQ472" s="130"/>
      <c r="AR472" s="130"/>
      <c r="AS472" s="130"/>
      <c r="AT472" s="130"/>
    </row>
    <row r="473" spans="40:46" x14ac:dyDescent="0.25">
      <c r="AN473" s="130"/>
      <c r="AO473" s="130"/>
      <c r="AP473" s="130"/>
      <c r="AQ473" s="130"/>
      <c r="AR473" s="130"/>
      <c r="AS473" s="130"/>
      <c r="AT473" s="130"/>
    </row>
    <row r="474" spans="40:46" x14ac:dyDescent="0.25">
      <c r="AN474" s="130"/>
      <c r="AO474" s="130"/>
      <c r="AP474" s="130"/>
      <c r="AQ474" s="130"/>
      <c r="AR474" s="130"/>
      <c r="AS474" s="130"/>
      <c r="AT474" s="130"/>
    </row>
    <row r="475" spans="40:46" x14ac:dyDescent="0.25">
      <c r="AN475" s="130"/>
      <c r="AO475" s="130"/>
      <c r="AP475" s="130"/>
      <c r="AQ475" s="130"/>
      <c r="AR475" s="130"/>
      <c r="AS475" s="130"/>
      <c r="AT475" s="130"/>
    </row>
    <row r="476" spans="40:46" x14ac:dyDescent="0.25">
      <c r="AN476" s="130"/>
      <c r="AO476" s="130"/>
      <c r="AP476" s="130"/>
      <c r="AQ476" s="130"/>
      <c r="AR476" s="130"/>
      <c r="AS476" s="130"/>
      <c r="AT476" s="130"/>
    </row>
    <row r="477" spans="40:46" x14ac:dyDescent="0.25">
      <c r="AN477" s="130"/>
      <c r="AO477" s="130"/>
      <c r="AP477" s="130"/>
      <c r="AQ477" s="130"/>
      <c r="AR477" s="130"/>
      <c r="AS477" s="130"/>
      <c r="AT477" s="130"/>
    </row>
    <row r="478" spans="40:46" x14ac:dyDescent="0.25">
      <c r="AN478" s="130"/>
      <c r="AO478" s="130"/>
      <c r="AP478" s="130"/>
      <c r="AQ478" s="130"/>
      <c r="AR478" s="130"/>
      <c r="AS478" s="130"/>
      <c r="AT478" s="130"/>
    </row>
    <row r="479" spans="40:46" x14ac:dyDescent="0.25">
      <c r="AN479" s="130"/>
      <c r="AO479" s="130"/>
      <c r="AP479" s="130"/>
      <c r="AQ479" s="130"/>
      <c r="AR479" s="130"/>
      <c r="AS479" s="130"/>
      <c r="AT479" s="130"/>
    </row>
    <row r="480" spans="40:46" x14ac:dyDescent="0.25">
      <c r="AN480" s="130"/>
      <c r="AO480" s="130"/>
      <c r="AP480" s="130"/>
      <c r="AQ480" s="130"/>
      <c r="AR480" s="130"/>
      <c r="AS480" s="130"/>
      <c r="AT480" s="130"/>
    </row>
    <row r="481" spans="40:46" x14ac:dyDescent="0.25">
      <c r="AN481" s="130"/>
      <c r="AO481" s="130"/>
      <c r="AP481" s="130"/>
      <c r="AQ481" s="130"/>
      <c r="AR481" s="130"/>
      <c r="AS481" s="130"/>
      <c r="AT481" s="130"/>
    </row>
    <row r="482" spans="40:46" x14ac:dyDescent="0.25">
      <c r="AN482" s="130"/>
      <c r="AO482" s="130"/>
      <c r="AP482" s="130"/>
      <c r="AQ482" s="130"/>
      <c r="AR482" s="130"/>
      <c r="AS482" s="130"/>
      <c r="AT482" s="130"/>
    </row>
    <row r="483" spans="40:46" x14ac:dyDescent="0.25">
      <c r="AN483" s="130"/>
      <c r="AO483" s="130"/>
      <c r="AP483" s="130"/>
      <c r="AQ483" s="130"/>
      <c r="AR483" s="130"/>
      <c r="AS483" s="130"/>
      <c r="AT483" s="130"/>
    </row>
    <row r="484" spans="40:46" x14ac:dyDescent="0.25">
      <c r="AN484" s="130"/>
      <c r="AO484" s="130"/>
      <c r="AP484" s="130"/>
      <c r="AQ484" s="130"/>
      <c r="AR484" s="130"/>
      <c r="AS484" s="130"/>
      <c r="AT484" s="130"/>
    </row>
    <row r="485" spans="40:46" x14ac:dyDescent="0.25">
      <c r="AN485" s="130"/>
      <c r="AO485" s="130"/>
      <c r="AP485" s="130"/>
      <c r="AQ485" s="130"/>
      <c r="AR485" s="130"/>
      <c r="AS485" s="130"/>
      <c r="AT485" s="130"/>
    </row>
    <row r="486" spans="40:46" x14ac:dyDescent="0.25">
      <c r="AN486" s="130"/>
      <c r="AO486" s="130"/>
      <c r="AP486" s="130"/>
      <c r="AQ486" s="130"/>
      <c r="AR486" s="130"/>
      <c r="AS486" s="130"/>
      <c r="AT486" s="130"/>
    </row>
    <row r="487" spans="40:46" x14ac:dyDescent="0.25">
      <c r="AN487" s="130"/>
      <c r="AO487" s="130"/>
      <c r="AP487" s="130"/>
      <c r="AQ487" s="130"/>
      <c r="AR487" s="130"/>
      <c r="AS487" s="130"/>
      <c r="AT487" s="130"/>
    </row>
    <row r="488" spans="40:46" x14ac:dyDescent="0.25">
      <c r="AN488" s="130"/>
      <c r="AO488" s="130"/>
      <c r="AP488" s="130"/>
      <c r="AQ488" s="130"/>
      <c r="AR488" s="130"/>
      <c r="AS488" s="130"/>
      <c r="AT488" s="130"/>
    </row>
    <row r="489" spans="40:46" x14ac:dyDescent="0.25">
      <c r="AN489" s="130"/>
      <c r="AO489" s="130"/>
      <c r="AP489" s="130"/>
      <c r="AQ489" s="130"/>
      <c r="AR489" s="130"/>
      <c r="AS489" s="130"/>
      <c r="AT489" s="130"/>
    </row>
    <row r="490" spans="40:46" x14ac:dyDescent="0.25">
      <c r="AN490" s="130"/>
      <c r="AO490" s="130"/>
      <c r="AP490" s="130"/>
      <c r="AQ490" s="130"/>
      <c r="AR490" s="130"/>
      <c r="AS490" s="130"/>
      <c r="AT490" s="130"/>
    </row>
    <row r="491" spans="40:46" x14ac:dyDescent="0.25">
      <c r="AN491" s="130"/>
      <c r="AO491" s="130"/>
      <c r="AP491" s="130"/>
      <c r="AQ491" s="130"/>
      <c r="AR491" s="130"/>
      <c r="AS491" s="130"/>
      <c r="AT491" s="130"/>
    </row>
    <row r="492" spans="40:46" x14ac:dyDescent="0.25">
      <c r="AN492" s="130"/>
      <c r="AO492" s="130"/>
      <c r="AP492" s="130"/>
      <c r="AQ492" s="130"/>
      <c r="AR492" s="130"/>
      <c r="AS492" s="130"/>
      <c r="AT492" s="130"/>
    </row>
    <row r="493" spans="40:46" x14ac:dyDescent="0.25">
      <c r="AN493" s="130"/>
      <c r="AO493" s="130"/>
      <c r="AP493" s="130"/>
      <c r="AQ493" s="130"/>
      <c r="AR493" s="130"/>
      <c r="AS493" s="130"/>
      <c r="AT493" s="130"/>
    </row>
    <row r="494" spans="40:46" x14ac:dyDescent="0.25">
      <c r="AN494" s="130"/>
      <c r="AO494" s="130"/>
      <c r="AP494" s="130"/>
      <c r="AQ494" s="130"/>
      <c r="AR494" s="130"/>
      <c r="AS494" s="130"/>
      <c r="AT494" s="130"/>
    </row>
    <row r="495" spans="40:46" x14ac:dyDescent="0.25">
      <c r="AN495" s="130"/>
      <c r="AO495" s="130"/>
      <c r="AP495" s="130"/>
      <c r="AQ495" s="130"/>
      <c r="AR495" s="130"/>
      <c r="AS495" s="130"/>
      <c r="AT495" s="130"/>
    </row>
    <row r="496" spans="40:46" x14ac:dyDescent="0.25">
      <c r="AN496" s="130"/>
      <c r="AO496" s="130"/>
      <c r="AP496" s="130"/>
      <c r="AQ496" s="130"/>
      <c r="AR496" s="130"/>
      <c r="AS496" s="130"/>
      <c r="AT496" s="130"/>
    </row>
    <row r="497" spans="40:46" x14ac:dyDescent="0.25">
      <c r="AN497" s="130"/>
      <c r="AO497" s="130"/>
      <c r="AP497" s="130"/>
      <c r="AQ497" s="130"/>
      <c r="AR497" s="130"/>
      <c r="AS497" s="130"/>
      <c r="AT497" s="130"/>
    </row>
    <row r="498" spans="40:46" x14ac:dyDescent="0.25">
      <c r="AN498" s="130"/>
      <c r="AO498" s="130"/>
      <c r="AP498" s="130"/>
      <c r="AQ498" s="130"/>
      <c r="AR498" s="130"/>
      <c r="AS498" s="130"/>
      <c r="AT498" s="130"/>
    </row>
    <row r="499" spans="40:46" x14ac:dyDescent="0.25">
      <c r="AN499" s="130"/>
      <c r="AO499" s="130"/>
      <c r="AP499" s="130"/>
      <c r="AQ499" s="130"/>
      <c r="AR499" s="130"/>
      <c r="AS499" s="130"/>
      <c r="AT499" s="130"/>
    </row>
    <row r="500" spans="40:46" x14ac:dyDescent="0.25">
      <c r="AN500" s="130"/>
      <c r="AO500" s="130"/>
      <c r="AP500" s="130"/>
      <c r="AQ500" s="130"/>
      <c r="AR500" s="130"/>
      <c r="AS500" s="130"/>
      <c r="AT500" s="130"/>
    </row>
    <row r="501" spans="40:46" x14ac:dyDescent="0.25">
      <c r="AN501" s="130"/>
      <c r="AO501" s="130"/>
      <c r="AP501" s="130"/>
      <c r="AQ501" s="130"/>
      <c r="AR501" s="130"/>
      <c r="AS501" s="130"/>
      <c r="AT501" s="130"/>
    </row>
    <row r="502" spans="40:46" x14ac:dyDescent="0.25">
      <c r="AN502" s="130"/>
      <c r="AO502" s="130"/>
      <c r="AP502" s="130"/>
      <c r="AQ502" s="130"/>
      <c r="AR502" s="130"/>
      <c r="AS502" s="130"/>
      <c r="AT502" s="130"/>
    </row>
    <row r="503" spans="40:46" x14ac:dyDescent="0.25">
      <c r="AN503" s="130"/>
      <c r="AO503" s="130"/>
      <c r="AP503" s="130"/>
      <c r="AQ503" s="130"/>
      <c r="AR503" s="130"/>
      <c r="AS503" s="130"/>
      <c r="AT503" s="130"/>
    </row>
    <row r="504" spans="40:46" x14ac:dyDescent="0.25">
      <c r="AN504" s="130"/>
      <c r="AO504" s="130"/>
      <c r="AP504" s="130"/>
      <c r="AQ504" s="130"/>
      <c r="AR504" s="130"/>
      <c r="AS504" s="130"/>
      <c r="AT504" s="130"/>
    </row>
    <row r="505" spans="40:46" x14ac:dyDescent="0.25">
      <c r="AN505" s="130"/>
      <c r="AO505" s="130"/>
      <c r="AP505" s="130"/>
      <c r="AQ505" s="130"/>
      <c r="AR505" s="130"/>
      <c r="AS505" s="130"/>
      <c r="AT505" s="130"/>
    </row>
    <row r="506" spans="40:46" x14ac:dyDescent="0.25">
      <c r="AN506" s="130"/>
      <c r="AO506" s="130"/>
      <c r="AP506" s="130"/>
      <c r="AQ506" s="130"/>
      <c r="AR506" s="130"/>
      <c r="AS506" s="130"/>
      <c r="AT506" s="130"/>
    </row>
    <row r="507" spans="40:46" x14ac:dyDescent="0.25">
      <c r="AN507" s="130"/>
      <c r="AO507" s="130"/>
      <c r="AP507" s="130"/>
      <c r="AQ507" s="130"/>
      <c r="AR507" s="130"/>
      <c r="AS507" s="130"/>
      <c r="AT507" s="130"/>
    </row>
    <row r="508" spans="40:46" x14ac:dyDescent="0.25">
      <c r="AN508" s="130"/>
      <c r="AO508" s="130"/>
      <c r="AP508" s="130"/>
      <c r="AQ508" s="130"/>
      <c r="AR508" s="130"/>
      <c r="AS508" s="130"/>
      <c r="AT508" s="130"/>
    </row>
    <row r="509" spans="40:46" x14ac:dyDescent="0.25">
      <c r="AN509" s="130"/>
      <c r="AO509" s="130"/>
      <c r="AP509" s="130"/>
      <c r="AQ509" s="130"/>
      <c r="AR509" s="130"/>
      <c r="AS509" s="130"/>
      <c r="AT509" s="130"/>
    </row>
    <row r="510" spans="40:46" x14ac:dyDescent="0.25">
      <c r="AN510" s="130"/>
      <c r="AO510" s="130"/>
      <c r="AP510" s="130"/>
      <c r="AQ510" s="130"/>
      <c r="AR510" s="130"/>
      <c r="AS510" s="130"/>
      <c r="AT510" s="130"/>
    </row>
    <row r="511" spans="40:46" x14ac:dyDescent="0.25">
      <c r="AN511" s="130"/>
      <c r="AO511" s="130"/>
      <c r="AP511" s="130"/>
      <c r="AQ511" s="130"/>
      <c r="AR511" s="130"/>
      <c r="AS511" s="130"/>
      <c r="AT511" s="130"/>
    </row>
    <row r="512" spans="40:46" x14ac:dyDescent="0.25">
      <c r="AN512" s="130"/>
      <c r="AO512" s="130"/>
      <c r="AP512" s="130"/>
      <c r="AQ512" s="130"/>
      <c r="AR512" s="130"/>
      <c r="AS512" s="130"/>
      <c r="AT512" s="130"/>
    </row>
    <row r="513" spans="40:46" x14ac:dyDescent="0.25">
      <c r="AN513" s="130"/>
      <c r="AO513" s="130"/>
      <c r="AP513" s="130"/>
      <c r="AQ513" s="130"/>
      <c r="AR513" s="130"/>
      <c r="AS513" s="130"/>
      <c r="AT513" s="130"/>
    </row>
    <row r="514" spans="40:46" x14ac:dyDescent="0.25">
      <c r="AN514" s="130"/>
      <c r="AO514" s="130"/>
      <c r="AP514" s="130"/>
      <c r="AQ514" s="130"/>
      <c r="AR514" s="130"/>
      <c r="AS514" s="130"/>
      <c r="AT514" s="130"/>
    </row>
    <row r="515" spans="40:46" x14ac:dyDescent="0.25">
      <c r="AN515" s="130"/>
      <c r="AO515" s="130"/>
      <c r="AP515" s="130"/>
      <c r="AQ515" s="130"/>
      <c r="AR515" s="130"/>
      <c r="AS515" s="130"/>
      <c r="AT515" s="130"/>
    </row>
    <row r="516" spans="40:46" x14ac:dyDescent="0.25">
      <c r="AN516" s="130"/>
      <c r="AO516" s="130"/>
      <c r="AP516" s="130"/>
      <c r="AQ516" s="130"/>
      <c r="AR516" s="130"/>
      <c r="AS516" s="130"/>
      <c r="AT516" s="130"/>
    </row>
    <row r="517" spans="40:46" x14ac:dyDescent="0.25">
      <c r="AN517" s="130"/>
      <c r="AO517" s="130"/>
      <c r="AP517" s="130"/>
      <c r="AQ517" s="130"/>
      <c r="AR517" s="130"/>
      <c r="AS517" s="130"/>
      <c r="AT517" s="130"/>
    </row>
    <row r="518" spans="40:46" x14ac:dyDescent="0.25">
      <c r="AN518" s="130"/>
      <c r="AO518" s="130"/>
      <c r="AP518" s="130"/>
      <c r="AQ518" s="130"/>
      <c r="AR518" s="130"/>
      <c r="AS518" s="130"/>
      <c r="AT518" s="130"/>
    </row>
    <row r="519" spans="40:46" x14ac:dyDescent="0.25">
      <c r="AN519" s="130"/>
      <c r="AO519" s="130"/>
      <c r="AP519" s="130"/>
      <c r="AQ519" s="130"/>
      <c r="AR519" s="130"/>
      <c r="AS519" s="130"/>
      <c r="AT519" s="130"/>
    </row>
    <row r="520" spans="40:46" x14ac:dyDescent="0.25">
      <c r="AN520" s="130"/>
      <c r="AO520" s="130"/>
      <c r="AP520" s="130"/>
      <c r="AQ520" s="130"/>
      <c r="AR520" s="130"/>
      <c r="AS520" s="130"/>
      <c r="AT520" s="130"/>
    </row>
    <row r="521" spans="40:46" x14ac:dyDescent="0.25">
      <c r="AN521" s="130"/>
      <c r="AO521" s="130"/>
      <c r="AP521" s="130"/>
      <c r="AQ521" s="130"/>
      <c r="AR521" s="130"/>
      <c r="AS521" s="130"/>
      <c r="AT521" s="130"/>
    </row>
    <row r="522" spans="40:46" x14ac:dyDescent="0.25">
      <c r="AN522" s="130"/>
      <c r="AO522" s="130"/>
      <c r="AP522" s="130"/>
      <c r="AQ522" s="130"/>
      <c r="AR522" s="130"/>
      <c r="AS522" s="130"/>
      <c r="AT522" s="130"/>
    </row>
    <row r="523" spans="40:46" x14ac:dyDescent="0.25">
      <c r="AN523" s="130"/>
      <c r="AO523" s="130"/>
      <c r="AP523" s="130"/>
      <c r="AQ523" s="130"/>
      <c r="AR523" s="130"/>
      <c r="AS523" s="130"/>
      <c r="AT523" s="130"/>
    </row>
    <row r="524" spans="40:46" x14ac:dyDescent="0.25">
      <c r="AN524" s="130"/>
      <c r="AO524" s="130"/>
      <c r="AP524" s="130"/>
      <c r="AQ524" s="130"/>
      <c r="AR524" s="130"/>
      <c r="AS524" s="130"/>
      <c r="AT524" s="130"/>
    </row>
    <row r="525" spans="40:46" x14ac:dyDescent="0.25">
      <c r="AN525" s="130"/>
      <c r="AO525" s="130"/>
      <c r="AP525" s="130"/>
      <c r="AQ525" s="130"/>
      <c r="AR525" s="130"/>
      <c r="AS525" s="130"/>
      <c r="AT525" s="130"/>
    </row>
    <row r="526" spans="40:46" x14ac:dyDescent="0.25">
      <c r="AN526" s="130"/>
      <c r="AO526" s="130"/>
      <c r="AP526" s="130"/>
      <c r="AQ526" s="130"/>
      <c r="AR526" s="130"/>
      <c r="AS526" s="130"/>
      <c r="AT526" s="130"/>
    </row>
    <row r="527" spans="40:46" x14ac:dyDescent="0.25">
      <c r="AN527" s="130"/>
      <c r="AO527" s="130"/>
      <c r="AP527" s="130"/>
      <c r="AQ527" s="130"/>
      <c r="AR527" s="130"/>
      <c r="AS527" s="130"/>
      <c r="AT527" s="130"/>
    </row>
    <row r="528" spans="40:46" x14ac:dyDescent="0.25">
      <c r="AN528" s="130"/>
      <c r="AO528" s="130"/>
      <c r="AP528" s="130"/>
      <c r="AQ528" s="130"/>
      <c r="AR528" s="130"/>
      <c r="AS528" s="130"/>
      <c r="AT528" s="130"/>
    </row>
    <row r="529" spans="40:46" x14ac:dyDescent="0.25">
      <c r="AN529" s="130"/>
      <c r="AO529" s="130"/>
      <c r="AP529" s="130"/>
      <c r="AQ529" s="130"/>
      <c r="AR529" s="130"/>
      <c r="AS529" s="130"/>
      <c r="AT529" s="130"/>
    </row>
    <row r="530" spans="40:46" x14ac:dyDescent="0.25">
      <c r="AN530" s="130"/>
      <c r="AO530" s="130"/>
      <c r="AP530" s="130"/>
      <c r="AQ530" s="130"/>
      <c r="AR530" s="130"/>
      <c r="AS530" s="130"/>
      <c r="AT530" s="130"/>
    </row>
    <row r="531" spans="40:46" x14ac:dyDescent="0.25">
      <c r="AN531" s="130"/>
      <c r="AO531" s="130"/>
      <c r="AP531" s="130"/>
      <c r="AQ531" s="130"/>
      <c r="AR531" s="130"/>
      <c r="AS531" s="130"/>
      <c r="AT531" s="130"/>
    </row>
    <row r="532" spans="40:46" x14ac:dyDescent="0.25">
      <c r="AN532" s="130"/>
      <c r="AO532" s="130"/>
      <c r="AP532" s="130"/>
      <c r="AQ532" s="130"/>
      <c r="AR532" s="130"/>
      <c r="AS532" s="130"/>
      <c r="AT532" s="130"/>
    </row>
    <row r="533" spans="40:46" x14ac:dyDescent="0.25">
      <c r="AN533" s="130"/>
      <c r="AO533" s="130"/>
      <c r="AP533" s="130"/>
      <c r="AQ533" s="130"/>
      <c r="AR533" s="130"/>
      <c r="AS533" s="130"/>
      <c r="AT533" s="130"/>
    </row>
    <row r="534" spans="40:46" x14ac:dyDescent="0.25">
      <c r="AN534" s="130"/>
      <c r="AO534" s="130"/>
      <c r="AP534" s="130"/>
      <c r="AQ534" s="130"/>
      <c r="AR534" s="130"/>
      <c r="AS534" s="130"/>
      <c r="AT534" s="130"/>
    </row>
    <row r="535" spans="40:46" x14ac:dyDescent="0.25">
      <c r="AN535" s="130"/>
      <c r="AO535" s="130"/>
      <c r="AP535" s="130"/>
      <c r="AQ535" s="130"/>
      <c r="AR535" s="130"/>
      <c r="AS535" s="130"/>
      <c r="AT535" s="130"/>
    </row>
    <row r="536" spans="40:46" x14ac:dyDescent="0.25">
      <c r="AN536" s="130"/>
      <c r="AO536" s="130"/>
      <c r="AP536" s="130"/>
      <c r="AQ536" s="130"/>
      <c r="AR536" s="130"/>
      <c r="AS536" s="130"/>
      <c r="AT536" s="130"/>
    </row>
    <row r="537" spans="40:46" x14ac:dyDescent="0.25">
      <c r="AN537" s="130"/>
      <c r="AO537" s="130"/>
      <c r="AP537" s="130"/>
      <c r="AQ537" s="130"/>
      <c r="AR537" s="130"/>
      <c r="AS537" s="130"/>
      <c r="AT537" s="130"/>
    </row>
    <row r="538" spans="40:46" x14ac:dyDescent="0.25">
      <c r="AN538" s="130"/>
      <c r="AO538" s="130"/>
      <c r="AP538" s="130"/>
      <c r="AQ538" s="130"/>
      <c r="AR538" s="130"/>
      <c r="AS538" s="130"/>
      <c r="AT538" s="130"/>
    </row>
    <row r="539" spans="40:46" x14ac:dyDescent="0.25">
      <c r="AN539" s="130"/>
      <c r="AO539" s="130"/>
      <c r="AP539" s="130"/>
      <c r="AQ539" s="130"/>
      <c r="AR539" s="130"/>
      <c r="AS539" s="130"/>
      <c r="AT539" s="130"/>
    </row>
    <row r="540" spans="40:46" x14ac:dyDescent="0.25">
      <c r="AN540" s="130"/>
      <c r="AO540" s="130"/>
      <c r="AP540" s="130"/>
      <c r="AQ540" s="130"/>
      <c r="AR540" s="130"/>
      <c r="AS540" s="130"/>
      <c r="AT540" s="130"/>
    </row>
    <row r="541" spans="40:46" x14ac:dyDescent="0.25">
      <c r="AN541" s="130"/>
      <c r="AO541" s="130"/>
      <c r="AP541" s="130"/>
      <c r="AQ541" s="130"/>
      <c r="AR541" s="130"/>
      <c r="AS541" s="130"/>
      <c r="AT541" s="130"/>
    </row>
    <row r="542" spans="40:46" x14ac:dyDescent="0.25">
      <c r="AN542" s="130"/>
      <c r="AO542" s="130"/>
      <c r="AP542" s="130"/>
      <c r="AQ542" s="130"/>
      <c r="AR542" s="130"/>
      <c r="AS542" s="130"/>
      <c r="AT542" s="130"/>
    </row>
    <row r="543" spans="40:46" x14ac:dyDescent="0.25">
      <c r="AN543" s="130"/>
      <c r="AO543" s="130"/>
      <c r="AP543" s="130"/>
      <c r="AQ543" s="130"/>
      <c r="AR543" s="130"/>
      <c r="AS543" s="130"/>
      <c r="AT543" s="130"/>
    </row>
    <row r="544" spans="40:46" x14ac:dyDescent="0.25">
      <c r="AN544" s="130"/>
      <c r="AO544" s="130"/>
      <c r="AP544" s="130"/>
      <c r="AQ544" s="130"/>
      <c r="AR544" s="130"/>
      <c r="AS544" s="130"/>
      <c r="AT544" s="130"/>
    </row>
    <row r="545" spans="40:46" x14ac:dyDescent="0.25">
      <c r="AN545" s="130"/>
      <c r="AO545" s="130"/>
      <c r="AP545" s="130"/>
      <c r="AQ545" s="130"/>
      <c r="AR545" s="130"/>
      <c r="AS545" s="130"/>
      <c r="AT545" s="130"/>
    </row>
    <row r="546" spans="40:46" x14ac:dyDescent="0.25">
      <c r="AN546" s="130"/>
      <c r="AO546" s="130"/>
      <c r="AP546" s="130"/>
      <c r="AQ546" s="130"/>
      <c r="AR546" s="130"/>
      <c r="AS546" s="130"/>
      <c r="AT546" s="130"/>
    </row>
    <row r="547" spans="40:46" x14ac:dyDescent="0.25">
      <c r="AN547" s="130"/>
      <c r="AO547" s="130"/>
      <c r="AP547" s="130"/>
      <c r="AQ547" s="130"/>
      <c r="AR547" s="130"/>
      <c r="AS547" s="130"/>
      <c r="AT547" s="130"/>
    </row>
    <row r="548" spans="40:46" x14ac:dyDescent="0.25">
      <c r="AN548" s="130"/>
      <c r="AO548" s="130"/>
      <c r="AP548" s="130"/>
      <c r="AQ548" s="130"/>
      <c r="AR548" s="130"/>
      <c r="AS548" s="130"/>
      <c r="AT548" s="130"/>
    </row>
    <row r="549" spans="40:46" x14ac:dyDescent="0.25">
      <c r="AN549" s="130"/>
      <c r="AO549" s="130"/>
      <c r="AP549" s="130"/>
      <c r="AQ549" s="130"/>
      <c r="AR549" s="130"/>
      <c r="AS549" s="130"/>
      <c r="AT549" s="130"/>
    </row>
    <row r="550" spans="40:46" x14ac:dyDescent="0.25">
      <c r="AN550" s="130"/>
      <c r="AO550" s="130"/>
      <c r="AP550" s="130"/>
      <c r="AQ550" s="130"/>
      <c r="AR550" s="130"/>
      <c r="AS550" s="130"/>
      <c r="AT550" s="130"/>
    </row>
    <row r="551" spans="40:46" x14ac:dyDescent="0.25">
      <c r="AN551" s="130"/>
      <c r="AO551" s="130"/>
      <c r="AP551" s="130"/>
      <c r="AQ551" s="130"/>
      <c r="AR551" s="130"/>
      <c r="AS551" s="130"/>
      <c r="AT551" s="130"/>
    </row>
    <row r="552" spans="40:46" x14ac:dyDescent="0.25">
      <c r="AN552" s="130"/>
      <c r="AO552" s="130"/>
      <c r="AP552" s="130"/>
      <c r="AQ552" s="130"/>
      <c r="AR552" s="130"/>
      <c r="AS552" s="130"/>
      <c r="AT552" s="130"/>
    </row>
    <row r="553" spans="40:46" x14ac:dyDescent="0.25">
      <c r="AN553" s="130"/>
      <c r="AO553" s="130"/>
      <c r="AP553" s="130"/>
      <c r="AQ553" s="130"/>
      <c r="AR553" s="130"/>
      <c r="AS553" s="130"/>
      <c r="AT553" s="130"/>
    </row>
    <row r="554" spans="40:46" x14ac:dyDescent="0.25">
      <c r="AN554" s="130"/>
      <c r="AO554" s="130"/>
      <c r="AP554" s="130"/>
      <c r="AQ554" s="130"/>
      <c r="AR554" s="130"/>
      <c r="AS554" s="130"/>
      <c r="AT554" s="130"/>
    </row>
    <row r="555" spans="40:46" x14ac:dyDescent="0.25">
      <c r="AN555" s="130"/>
      <c r="AO555" s="130"/>
      <c r="AP555" s="130"/>
      <c r="AQ555" s="130"/>
      <c r="AR555" s="130"/>
      <c r="AS555" s="130"/>
      <c r="AT555" s="130"/>
    </row>
    <row r="556" spans="40:46" x14ac:dyDescent="0.25">
      <c r="AN556" s="130"/>
      <c r="AO556" s="130"/>
      <c r="AP556" s="130"/>
      <c r="AQ556" s="130"/>
      <c r="AR556" s="130"/>
      <c r="AS556" s="130"/>
      <c r="AT556" s="130"/>
    </row>
    <row r="557" spans="40:46" x14ac:dyDescent="0.25">
      <c r="AN557" s="130"/>
      <c r="AO557" s="130"/>
      <c r="AP557" s="130"/>
      <c r="AQ557" s="130"/>
      <c r="AR557" s="130"/>
      <c r="AS557" s="130"/>
      <c r="AT557" s="130"/>
    </row>
    <row r="558" spans="40:46" x14ac:dyDescent="0.25">
      <c r="AN558" s="130"/>
      <c r="AO558" s="130"/>
      <c r="AP558" s="130"/>
      <c r="AQ558" s="130"/>
      <c r="AR558" s="130"/>
      <c r="AS558" s="130"/>
      <c r="AT558" s="130"/>
    </row>
    <row r="559" spans="40:46" x14ac:dyDescent="0.25">
      <c r="AN559" s="130"/>
      <c r="AO559" s="130"/>
      <c r="AP559" s="130"/>
      <c r="AQ559" s="130"/>
      <c r="AR559" s="130"/>
      <c r="AS559" s="130"/>
      <c r="AT559" s="130"/>
    </row>
    <row r="560" spans="40:46" x14ac:dyDescent="0.25">
      <c r="AN560" s="130"/>
      <c r="AO560" s="130"/>
      <c r="AP560" s="130"/>
      <c r="AQ560" s="130"/>
      <c r="AR560" s="130"/>
      <c r="AS560" s="130"/>
      <c r="AT560" s="130"/>
    </row>
    <row r="561" spans="40:46" x14ac:dyDescent="0.25">
      <c r="AN561" s="130"/>
      <c r="AO561" s="130"/>
      <c r="AP561" s="130"/>
      <c r="AQ561" s="130"/>
      <c r="AR561" s="130"/>
      <c r="AS561" s="130"/>
      <c r="AT561" s="130"/>
    </row>
    <row r="562" spans="40:46" x14ac:dyDescent="0.25">
      <c r="AN562" s="130"/>
      <c r="AO562" s="130"/>
      <c r="AP562" s="130"/>
      <c r="AQ562" s="130"/>
      <c r="AR562" s="130"/>
      <c r="AS562" s="130"/>
      <c r="AT562" s="130"/>
    </row>
    <row r="563" spans="40:46" x14ac:dyDescent="0.25">
      <c r="AN563" s="130"/>
      <c r="AO563" s="130"/>
      <c r="AP563" s="130"/>
      <c r="AQ563" s="130"/>
      <c r="AR563" s="130"/>
      <c r="AS563" s="130"/>
      <c r="AT563" s="130"/>
    </row>
    <row r="564" spans="40:46" x14ac:dyDescent="0.25">
      <c r="AN564" s="130"/>
      <c r="AO564" s="130"/>
      <c r="AP564" s="130"/>
      <c r="AQ564" s="130"/>
      <c r="AR564" s="130"/>
      <c r="AS564" s="130"/>
      <c r="AT564" s="130"/>
    </row>
    <row r="565" spans="40:46" x14ac:dyDescent="0.25">
      <c r="AN565" s="130"/>
      <c r="AO565" s="130"/>
      <c r="AP565" s="130"/>
      <c r="AQ565" s="130"/>
      <c r="AR565" s="130"/>
      <c r="AS565" s="130"/>
      <c r="AT565" s="130"/>
    </row>
    <row r="566" spans="40:46" x14ac:dyDescent="0.25">
      <c r="AN566" s="130"/>
      <c r="AO566" s="130"/>
      <c r="AP566" s="130"/>
      <c r="AQ566" s="130"/>
      <c r="AR566" s="130"/>
      <c r="AS566" s="130"/>
      <c r="AT566" s="130"/>
    </row>
    <row r="567" spans="40:46" x14ac:dyDescent="0.25">
      <c r="AN567" s="130"/>
      <c r="AO567" s="130"/>
      <c r="AP567" s="130"/>
      <c r="AQ567" s="130"/>
      <c r="AR567" s="130"/>
      <c r="AS567" s="130"/>
      <c r="AT567" s="130"/>
    </row>
    <row r="568" spans="40:46" x14ac:dyDescent="0.25">
      <c r="AN568" s="130"/>
      <c r="AO568" s="130"/>
      <c r="AP568" s="130"/>
      <c r="AQ568" s="130"/>
      <c r="AR568" s="130"/>
      <c r="AS568" s="130"/>
      <c r="AT568" s="130"/>
    </row>
    <row r="569" spans="40:46" x14ac:dyDescent="0.25">
      <c r="AN569" s="130"/>
      <c r="AO569" s="130"/>
      <c r="AP569" s="130"/>
      <c r="AQ569" s="130"/>
      <c r="AR569" s="130"/>
      <c r="AS569" s="130"/>
      <c r="AT569" s="130"/>
    </row>
    <row r="570" spans="40:46" x14ac:dyDescent="0.25">
      <c r="AN570" s="130"/>
      <c r="AO570" s="130"/>
      <c r="AP570" s="130"/>
      <c r="AQ570" s="130"/>
      <c r="AR570" s="130"/>
      <c r="AS570" s="130"/>
      <c r="AT570" s="130"/>
    </row>
    <row r="571" spans="40:46" x14ac:dyDescent="0.25">
      <c r="AN571" s="130"/>
      <c r="AO571" s="130"/>
      <c r="AP571" s="130"/>
      <c r="AQ571" s="130"/>
      <c r="AR571" s="130"/>
      <c r="AS571" s="130"/>
      <c r="AT571" s="130"/>
    </row>
    <row r="572" spans="40:46" x14ac:dyDescent="0.25">
      <c r="AN572" s="130"/>
      <c r="AO572" s="130"/>
      <c r="AP572" s="130"/>
      <c r="AQ572" s="130"/>
      <c r="AR572" s="130"/>
      <c r="AS572" s="130"/>
      <c r="AT572" s="130"/>
    </row>
    <row r="573" spans="40:46" x14ac:dyDescent="0.25">
      <c r="AN573" s="130"/>
      <c r="AO573" s="130"/>
      <c r="AP573" s="130"/>
      <c r="AQ573" s="130"/>
      <c r="AR573" s="130"/>
      <c r="AS573" s="130"/>
      <c r="AT573" s="130"/>
    </row>
    <row r="574" spans="40:46" x14ac:dyDescent="0.25">
      <c r="AN574" s="130"/>
      <c r="AO574" s="130"/>
      <c r="AP574" s="130"/>
      <c r="AQ574" s="130"/>
      <c r="AR574" s="130"/>
      <c r="AS574" s="130"/>
      <c r="AT574" s="130"/>
    </row>
    <row r="575" spans="40:46" x14ac:dyDescent="0.25">
      <c r="AN575" s="130"/>
      <c r="AO575" s="130"/>
      <c r="AP575" s="130"/>
      <c r="AQ575" s="130"/>
      <c r="AR575" s="130"/>
      <c r="AS575" s="130"/>
      <c r="AT575" s="130"/>
    </row>
    <row r="576" spans="40:46" x14ac:dyDescent="0.25">
      <c r="AN576" s="130"/>
      <c r="AO576" s="130"/>
      <c r="AP576" s="130"/>
      <c r="AQ576" s="130"/>
      <c r="AR576" s="130"/>
      <c r="AS576" s="130"/>
      <c r="AT576" s="130"/>
    </row>
    <row r="577" spans="40:46" x14ac:dyDescent="0.25">
      <c r="AN577" s="130"/>
      <c r="AO577" s="130"/>
      <c r="AP577" s="130"/>
      <c r="AQ577" s="130"/>
      <c r="AR577" s="130"/>
      <c r="AS577" s="130"/>
      <c r="AT577" s="130"/>
    </row>
    <row r="578" spans="40:46" x14ac:dyDescent="0.25">
      <c r="AN578" s="130"/>
      <c r="AO578" s="130"/>
      <c r="AP578" s="130"/>
      <c r="AQ578" s="130"/>
      <c r="AR578" s="130"/>
      <c r="AS578" s="130"/>
      <c r="AT578" s="130"/>
    </row>
    <row r="579" spans="40:46" x14ac:dyDescent="0.25">
      <c r="AN579" s="130"/>
      <c r="AO579" s="130"/>
      <c r="AP579" s="130"/>
      <c r="AQ579" s="130"/>
      <c r="AR579" s="130"/>
      <c r="AS579" s="130"/>
      <c r="AT579" s="130"/>
    </row>
    <row r="580" spans="40:46" x14ac:dyDescent="0.25">
      <c r="AN580" s="130"/>
      <c r="AO580" s="130"/>
      <c r="AP580" s="130"/>
      <c r="AQ580" s="130"/>
      <c r="AR580" s="130"/>
      <c r="AS580" s="130"/>
      <c r="AT580" s="130"/>
    </row>
    <row r="581" spans="40:46" x14ac:dyDescent="0.25">
      <c r="AN581" s="130"/>
      <c r="AO581" s="130"/>
      <c r="AP581" s="130"/>
      <c r="AQ581" s="130"/>
      <c r="AR581" s="130"/>
      <c r="AS581" s="130"/>
      <c r="AT581" s="130"/>
    </row>
    <row r="582" spans="40:46" x14ac:dyDescent="0.25">
      <c r="AN582" s="130"/>
      <c r="AO582" s="130"/>
      <c r="AP582" s="130"/>
      <c r="AQ582" s="130"/>
      <c r="AR582" s="130"/>
      <c r="AS582" s="130"/>
      <c r="AT582" s="130"/>
    </row>
    <row r="583" spans="40:46" x14ac:dyDescent="0.25">
      <c r="AN583" s="130"/>
      <c r="AO583" s="130"/>
      <c r="AP583" s="130"/>
      <c r="AQ583" s="130"/>
      <c r="AR583" s="130"/>
      <c r="AS583" s="130"/>
      <c r="AT583" s="130"/>
    </row>
    <row r="584" spans="40:46" x14ac:dyDescent="0.25">
      <c r="AN584" s="130"/>
      <c r="AO584" s="130"/>
      <c r="AP584" s="130"/>
      <c r="AQ584" s="130"/>
      <c r="AR584" s="130"/>
      <c r="AS584" s="130"/>
      <c r="AT584" s="130"/>
    </row>
    <row r="585" spans="40:46" x14ac:dyDescent="0.25">
      <c r="AN585" s="130"/>
      <c r="AO585" s="130"/>
      <c r="AP585" s="130"/>
      <c r="AQ585" s="130"/>
      <c r="AR585" s="130"/>
      <c r="AS585" s="130"/>
      <c r="AT585" s="130"/>
    </row>
    <row r="586" spans="40:46" x14ac:dyDescent="0.25">
      <c r="AN586" s="130"/>
      <c r="AO586" s="130"/>
      <c r="AP586" s="130"/>
      <c r="AQ586" s="130"/>
      <c r="AR586" s="130"/>
      <c r="AS586" s="130"/>
      <c r="AT586" s="130"/>
    </row>
    <row r="587" spans="40:46" x14ac:dyDescent="0.25">
      <c r="AN587" s="130"/>
      <c r="AO587" s="130"/>
      <c r="AP587" s="130"/>
      <c r="AQ587" s="130"/>
      <c r="AR587" s="130"/>
      <c r="AS587" s="130"/>
      <c r="AT587" s="130"/>
    </row>
    <row r="588" spans="40:46" x14ac:dyDescent="0.25">
      <c r="AN588" s="130"/>
      <c r="AO588" s="130"/>
      <c r="AP588" s="130"/>
      <c r="AQ588" s="130"/>
      <c r="AR588" s="130"/>
      <c r="AS588" s="130"/>
      <c r="AT588" s="130"/>
    </row>
    <row r="589" spans="40:46" x14ac:dyDescent="0.25">
      <c r="AN589" s="130"/>
      <c r="AO589" s="130"/>
      <c r="AP589" s="130"/>
      <c r="AQ589" s="130"/>
      <c r="AR589" s="130"/>
      <c r="AS589" s="130"/>
      <c r="AT589" s="130"/>
    </row>
    <row r="590" spans="40:46" x14ac:dyDescent="0.25">
      <c r="AN590" s="130"/>
      <c r="AO590" s="130"/>
      <c r="AP590" s="130"/>
      <c r="AQ590" s="130"/>
      <c r="AR590" s="130"/>
      <c r="AS590" s="130"/>
      <c r="AT590" s="130"/>
    </row>
    <row r="591" spans="40:46" x14ac:dyDescent="0.25">
      <c r="AN591" s="130"/>
      <c r="AO591" s="130"/>
      <c r="AP591" s="130"/>
      <c r="AQ591" s="130"/>
      <c r="AR591" s="130"/>
      <c r="AS591" s="130"/>
      <c r="AT591" s="130"/>
    </row>
    <row r="592" spans="40:46" x14ac:dyDescent="0.25">
      <c r="AN592" s="130"/>
      <c r="AO592" s="130"/>
      <c r="AP592" s="130"/>
      <c r="AQ592" s="130"/>
      <c r="AR592" s="130"/>
      <c r="AS592" s="130"/>
      <c r="AT592" s="130"/>
    </row>
    <row r="593" spans="40:46" x14ac:dyDescent="0.25">
      <c r="AN593" s="130"/>
      <c r="AO593" s="130"/>
      <c r="AP593" s="130"/>
      <c r="AQ593" s="130"/>
      <c r="AR593" s="130"/>
      <c r="AS593" s="130"/>
      <c r="AT593" s="130"/>
    </row>
    <row r="594" spans="40:46" x14ac:dyDescent="0.25">
      <c r="AN594" s="130"/>
      <c r="AO594" s="130"/>
      <c r="AP594" s="130"/>
      <c r="AQ594" s="130"/>
      <c r="AR594" s="130"/>
      <c r="AS594" s="130"/>
      <c r="AT594" s="130"/>
    </row>
    <row r="595" spans="40:46" x14ac:dyDescent="0.25">
      <c r="AN595" s="130"/>
      <c r="AO595" s="130"/>
      <c r="AP595" s="130"/>
      <c r="AQ595" s="130"/>
      <c r="AR595" s="130"/>
      <c r="AS595" s="130"/>
      <c r="AT595" s="130"/>
    </row>
    <row r="596" spans="40:46" x14ac:dyDescent="0.25">
      <c r="AN596" s="130"/>
      <c r="AO596" s="130"/>
      <c r="AP596" s="130"/>
      <c r="AQ596" s="130"/>
      <c r="AR596" s="130"/>
      <c r="AS596" s="130"/>
      <c r="AT596" s="130"/>
    </row>
    <row r="597" spans="40:46" x14ac:dyDescent="0.25">
      <c r="AN597" s="130"/>
      <c r="AO597" s="130"/>
      <c r="AP597" s="130"/>
      <c r="AQ597" s="130"/>
      <c r="AR597" s="130"/>
      <c r="AS597" s="130"/>
      <c r="AT597" s="130"/>
    </row>
    <row r="598" spans="40:46" x14ac:dyDescent="0.25">
      <c r="AN598" s="130"/>
      <c r="AO598" s="130"/>
      <c r="AP598" s="130"/>
      <c r="AQ598" s="130"/>
      <c r="AR598" s="130"/>
      <c r="AS598" s="130"/>
      <c r="AT598" s="130"/>
    </row>
    <row r="599" spans="40:46" x14ac:dyDescent="0.25">
      <c r="AN599" s="130"/>
      <c r="AO599" s="130"/>
      <c r="AP599" s="130"/>
      <c r="AQ599" s="130"/>
      <c r="AR599" s="130"/>
      <c r="AS599" s="130"/>
      <c r="AT599" s="130"/>
    </row>
    <row r="600" spans="40:46" x14ac:dyDescent="0.25">
      <c r="AN600" s="130"/>
      <c r="AO600" s="130"/>
      <c r="AP600" s="130"/>
      <c r="AQ600" s="130"/>
      <c r="AR600" s="130"/>
      <c r="AS600" s="130"/>
      <c r="AT600" s="130"/>
    </row>
    <row r="601" spans="40:46" x14ac:dyDescent="0.25">
      <c r="AN601" s="130"/>
      <c r="AO601" s="130"/>
      <c r="AP601" s="130"/>
      <c r="AQ601" s="130"/>
      <c r="AR601" s="130"/>
      <c r="AS601" s="130"/>
      <c r="AT601" s="130"/>
    </row>
    <row r="602" spans="40:46" x14ac:dyDescent="0.25">
      <c r="AN602" s="130"/>
      <c r="AO602" s="130"/>
      <c r="AP602" s="130"/>
      <c r="AQ602" s="130"/>
      <c r="AR602" s="130"/>
      <c r="AS602" s="130"/>
      <c r="AT602" s="130"/>
    </row>
    <row r="603" spans="40:46" x14ac:dyDescent="0.25">
      <c r="AN603" s="130"/>
      <c r="AO603" s="130"/>
      <c r="AP603" s="130"/>
      <c r="AQ603" s="130"/>
      <c r="AR603" s="130"/>
      <c r="AS603" s="130"/>
      <c r="AT603" s="130"/>
    </row>
    <row r="604" spans="40:46" x14ac:dyDescent="0.25">
      <c r="AN604" s="130"/>
      <c r="AO604" s="130"/>
      <c r="AP604" s="130"/>
      <c r="AQ604" s="130"/>
      <c r="AR604" s="130"/>
      <c r="AS604" s="130"/>
      <c r="AT604" s="130"/>
    </row>
    <row r="605" spans="40:46" x14ac:dyDescent="0.25">
      <c r="AN605" s="130"/>
      <c r="AO605" s="130"/>
      <c r="AP605" s="130"/>
      <c r="AQ605" s="130"/>
      <c r="AR605" s="130"/>
      <c r="AS605" s="130"/>
      <c r="AT605" s="130"/>
    </row>
    <row r="606" spans="40:46" x14ac:dyDescent="0.25">
      <c r="AN606" s="130"/>
      <c r="AO606" s="130"/>
      <c r="AP606" s="130"/>
      <c r="AQ606" s="130"/>
      <c r="AR606" s="130"/>
      <c r="AS606" s="130"/>
      <c r="AT606" s="130"/>
    </row>
    <row r="607" spans="40:46" x14ac:dyDescent="0.25">
      <c r="AN607" s="130"/>
      <c r="AO607" s="130"/>
      <c r="AP607" s="130"/>
      <c r="AQ607" s="130"/>
      <c r="AR607" s="130"/>
      <c r="AS607" s="130"/>
      <c r="AT607" s="130"/>
    </row>
    <row r="608" spans="40:46" x14ac:dyDescent="0.25">
      <c r="AN608" s="130"/>
      <c r="AO608" s="130"/>
      <c r="AP608" s="130"/>
      <c r="AQ608" s="130"/>
      <c r="AR608" s="130"/>
      <c r="AS608" s="130"/>
      <c r="AT608" s="130"/>
    </row>
    <row r="609" spans="40:46" x14ac:dyDescent="0.25">
      <c r="AN609" s="130"/>
      <c r="AO609" s="130"/>
      <c r="AP609" s="130"/>
      <c r="AQ609" s="130"/>
      <c r="AR609" s="130"/>
      <c r="AS609" s="130"/>
      <c r="AT609" s="130"/>
    </row>
    <row r="610" spans="40:46" x14ac:dyDescent="0.25">
      <c r="AN610" s="130"/>
      <c r="AO610" s="130"/>
      <c r="AP610" s="130"/>
      <c r="AQ610" s="130"/>
      <c r="AR610" s="130"/>
      <c r="AS610" s="130"/>
      <c r="AT610" s="130"/>
    </row>
    <row r="611" spans="40:46" x14ac:dyDescent="0.25">
      <c r="AN611" s="130"/>
      <c r="AO611" s="130"/>
      <c r="AP611" s="130"/>
      <c r="AQ611" s="130"/>
      <c r="AR611" s="130"/>
      <c r="AS611" s="130"/>
      <c r="AT611" s="130"/>
    </row>
    <row r="612" spans="40:46" x14ac:dyDescent="0.25">
      <c r="AN612" s="130"/>
      <c r="AO612" s="130"/>
      <c r="AP612" s="130"/>
      <c r="AQ612" s="130"/>
      <c r="AR612" s="130"/>
      <c r="AS612" s="130"/>
      <c r="AT612" s="130"/>
    </row>
    <row r="613" spans="40:46" x14ac:dyDescent="0.25">
      <c r="AN613" s="130"/>
      <c r="AO613" s="130"/>
      <c r="AP613" s="130"/>
      <c r="AQ613" s="130"/>
      <c r="AR613" s="130"/>
      <c r="AS613" s="130"/>
      <c r="AT613" s="130"/>
    </row>
    <row r="614" spans="40:46" x14ac:dyDescent="0.25">
      <c r="AN614" s="130"/>
      <c r="AO614" s="130"/>
      <c r="AP614" s="130"/>
      <c r="AQ614" s="130"/>
      <c r="AR614" s="130"/>
      <c r="AS614" s="130"/>
      <c r="AT614" s="130"/>
    </row>
    <row r="615" spans="40:46" x14ac:dyDescent="0.25">
      <c r="AN615" s="130"/>
      <c r="AO615" s="130"/>
      <c r="AP615" s="130"/>
      <c r="AQ615" s="130"/>
      <c r="AR615" s="130"/>
      <c r="AS615" s="130"/>
      <c r="AT615" s="130"/>
    </row>
    <row r="616" spans="40:46" x14ac:dyDescent="0.25">
      <c r="AN616" s="130"/>
      <c r="AO616" s="130"/>
      <c r="AP616" s="130"/>
      <c r="AQ616" s="130"/>
      <c r="AR616" s="130"/>
      <c r="AS616" s="130"/>
      <c r="AT616" s="130"/>
    </row>
    <row r="617" spans="40:46" x14ac:dyDescent="0.25">
      <c r="AN617" s="130"/>
      <c r="AO617" s="130"/>
      <c r="AP617" s="130"/>
      <c r="AQ617" s="130"/>
      <c r="AR617" s="130"/>
      <c r="AS617" s="130"/>
      <c r="AT617" s="130"/>
    </row>
    <row r="618" spans="40:46" x14ac:dyDescent="0.25">
      <c r="AN618" s="130"/>
      <c r="AO618" s="130"/>
      <c r="AP618" s="130"/>
      <c r="AQ618" s="130"/>
      <c r="AR618" s="130"/>
      <c r="AS618" s="130"/>
      <c r="AT618" s="130"/>
    </row>
    <row r="619" spans="40:46" x14ac:dyDescent="0.25">
      <c r="AN619" s="130"/>
      <c r="AO619" s="130"/>
      <c r="AP619" s="130"/>
      <c r="AQ619" s="130"/>
      <c r="AR619" s="130"/>
      <c r="AS619" s="130"/>
      <c r="AT619" s="130"/>
    </row>
    <row r="620" spans="40:46" x14ac:dyDescent="0.25">
      <c r="AN620" s="130"/>
      <c r="AO620" s="130"/>
      <c r="AP620" s="130"/>
      <c r="AQ620" s="130"/>
      <c r="AR620" s="130"/>
      <c r="AS620" s="130"/>
      <c r="AT620" s="130"/>
    </row>
    <row r="621" spans="40:46" x14ac:dyDescent="0.25">
      <c r="AN621" s="130"/>
      <c r="AO621" s="130"/>
      <c r="AP621" s="130"/>
      <c r="AQ621" s="130"/>
      <c r="AR621" s="130"/>
      <c r="AS621" s="130"/>
      <c r="AT621" s="130"/>
    </row>
    <row r="622" spans="40:46" x14ac:dyDescent="0.25">
      <c r="AN622" s="130"/>
      <c r="AO622" s="130"/>
      <c r="AP622" s="130"/>
      <c r="AQ622" s="130"/>
      <c r="AR622" s="130"/>
      <c r="AS622" s="130"/>
      <c r="AT622" s="130"/>
    </row>
    <row r="623" spans="40:46" x14ac:dyDescent="0.25">
      <c r="AN623" s="130"/>
      <c r="AO623" s="130"/>
      <c r="AP623" s="130"/>
      <c r="AQ623" s="130"/>
      <c r="AR623" s="130"/>
      <c r="AS623" s="130"/>
      <c r="AT623" s="130"/>
    </row>
    <row r="624" spans="40:46" x14ac:dyDescent="0.25">
      <c r="AN624" s="130"/>
      <c r="AO624" s="130"/>
      <c r="AP624" s="130"/>
      <c r="AQ624" s="130"/>
      <c r="AR624" s="130"/>
      <c r="AS624" s="130"/>
      <c r="AT624" s="130"/>
    </row>
    <row r="625" spans="40:46" x14ac:dyDescent="0.25">
      <c r="AN625" s="130"/>
      <c r="AO625" s="130"/>
      <c r="AP625" s="130"/>
      <c r="AQ625" s="130"/>
      <c r="AR625" s="130"/>
      <c r="AS625" s="130"/>
      <c r="AT625" s="130"/>
    </row>
    <row r="626" spans="40:46" x14ac:dyDescent="0.25">
      <c r="AN626" s="130"/>
      <c r="AO626" s="130"/>
      <c r="AP626" s="130"/>
      <c r="AQ626" s="130"/>
      <c r="AR626" s="130"/>
      <c r="AS626" s="130"/>
      <c r="AT626" s="130"/>
    </row>
    <row r="627" spans="40:46" x14ac:dyDescent="0.25">
      <c r="AN627" s="130"/>
      <c r="AO627" s="130"/>
      <c r="AP627" s="130"/>
      <c r="AQ627" s="130"/>
      <c r="AR627" s="130"/>
      <c r="AS627" s="130"/>
      <c r="AT627" s="130"/>
    </row>
    <row r="628" spans="40:46" x14ac:dyDescent="0.25">
      <c r="AN628" s="130"/>
      <c r="AO628" s="130"/>
      <c r="AP628" s="130"/>
      <c r="AQ628" s="130"/>
      <c r="AR628" s="130"/>
      <c r="AS628" s="130"/>
      <c r="AT628" s="130"/>
    </row>
    <row r="629" spans="40:46" x14ac:dyDescent="0.25">
      <c r="AN629" s="130"/>
      <c r="AO629" s="130"/>
      <c r="AP629" s="130"/>
      <c r="AQ629" s="130"/>
      <c r="AR629" s="130"/>
      <c r="AS629" s="130"/>
      <c r="AT629" s="130"/>
    </row>
    <row r="630" spans="40:46" x14ac:dyDescent="0.25">
      <c r="AN630" s="130"/>
      <c r="AO630" s="130"/>
      <c r="AP630" s="130"/>
      <c r="AQ630" s="130"/>
      <c r="AR630" s="130"/>
      <c r="AS630" s="130"/>
      <c r="AT630" s="130"/>
    </row>
    <row r="631" spans="40:46" x14ac:dyDescent="0.25">
      <c r="AN631" s="130"/>
      <c r="AO631" s="130"/>
      <c r="AP631" s="130"/>
      <c r="AQ631" s="130"/>
      <c r="AR631" s="130"/>
      <c r="AS631" s="130"/>
      <c r="AT631" s="130"/>
    </row>
    <row r="632" spans="40:46" x14ac:dyDescent="0.25">
      <c r="AN632" s="130"/>
      <c r="AO632" s="130"/>
      <c r="AP632" s="130"/>
      <c r="AQ632" s="130"/>
      <c r="AR632" s="130"/>
      <c r="AS632" s="130"/>
      <c r="AT632" s="130"/>
    </row>
    <row r="633" spans="40:46" x14ac:dyDescent="0.25">
      <c r="AN633" s="130"/>
      <c r="AO633" s="130"/>
      <c r="AP633" s="130"/>
      <c r="AQ633" s="130"/>
      <c r="AR633" s="130"/>
      <c r="AS633" s="130"/>
      <c r="AT633" s="130"/>
    </row>
    <row r="634" spans="40:46" x14ac:dyDescent="0.25">
      <c r="AN634" s="130"/>
      <c r="AO634" s="130"/>
      <c r="AP634" s="130"/>
      <c r="AQ634" s="130"/>
      <c r="AR634" s="130"/>
      <c r="AS634" s="130"/>
      <c r="AT634" s="130"/>
    </row>
    <row r="635" spans="40:46" x14ac:dyDescent="0.25">
      <c r="AN635" s="130"/>
      <c r="AO635" s="130"/>
      <c r="AP635" s="130"/>
      <c r="AQ635" s="130"/>
      <c r="AR635" s="130"/>
      <c r="AS635" s="130"/>
      <c r="AT635" s="130"/>
    </row>
    <row r="636" spans="40:46" x14ac:dyDescent="0.25">
      <c r="AN636" s="130"/>
      <c r="AO636" s="130"/>
      <c r="AP636" s="130"/>
      <c r="AQ636" s="130"/>
      <c r="AR636" s="130"/>
      <c r="AS636" s="130"/>
      <c r="AT636" s="130"/>
    </row>
    <row r="637" spans="40:46" x14ac:dyDescent="0.25">
      <c r="AN637" s="130"/>
      <c r="AO637" s="130"/>
      <c r="AP637" s="130"/>
      <c r="AQ637" s="130"/>
      <c r="AR637" s="130"/>
      <c r="AS637" s="130"/>
      <c r="AT637" s="130"/>
    </row>
    <row r="638" spans="40:46" x14ac:dyDescent="0.25">
      <c r="AN638" s="130"/>
      <c r="AO638" s="130"/>
      <c r="AP638" s="130"/>
      <c r="AQ638" s="130"/>
      <c r="AR638" s="130"/>
      <c r="AS638" s="130"/>
      <c r="AT638" s="130"/>
    </row>
    <row r="639" spans="40:46" x14ac:dyDescent="0.25">
      <c r="AN639" s="130"/>
      <c r="AO639" s="130"/>
      <c r="AP639" s="130"/>
      <c r="AQ639" s="130"/>
      <c r="AR639" s="130"/>
      <c r="AS639" s="130"/>
      <c r="AT639" s="130"/>
    </row>
    <row r="640" spans="40:46" x14ac:dyDescent="0.25">
      <c r="AN640" s="130"/>
      <c r="AO640" s="130"/>
      <c r="AP640" s="130"/>
      <c r="AQ640" s="130"/>
      <c r="AR640" s="130"/>
      <c r="AS640" s="130"/>
      <c r="AT640" s="130"/>
    </row>
    <row r="641" spans="40:46" x14ac:dyDescent="0.25">
      <c r="AN641" s="130"/>
      <c r="AO641" s="130"/>
      <c r="AP641" s="130"/>
      <c r="AQ641" s="130"/>
      <c r="AR641" s="130"/>
      <c r="AS641" s="130"/>
      <c r="AT641" s="130"/>
    </row>
    <row r="642" spans="40:46" x14ac:dyDescent="0.25">
      <c r="AN642" s="130"/>
      <c r="AO642" s="130"/>
      <c r="AP642" s="130"/>
      <c r="AQ642" s="130"/>
      <c r="AR642" s="130"/>
      <c r="AS642" s="130"/>
      <c r="AT642" s="130"/>
    </row>
    <row r="643" spans="40:46" x14ac:dyDescent="0.25">
      <c r="AN643" s="130"/>
      <c r="AO643" s="130"/>
      <c r="AP643" s="130"/>
      <c r="AQ643" s="130"/>
      <c r="AR643" s="130"/>
      <c r="AS643" s="130"/>
      <c r="AT643" s="130"/>
    </row>
    <row r="644" spans="40:46" x14ac:dyDescent="0.25">
      <c r="AN644" s="130"/>
      <c r="AO644" s="130"/>
      <c r="AP644" s="130"/>
      <c r="AQ644" s="130"/>
      <c r="AR644" s="130"/>
      <c r="AS644" s="130"/>
      <c r="AT644" s="130"/>
    </row>
    <row r="645" spans="40:46" x14ac:dyDescent="0.25">
      <c r="AN645" s="130"/>
      <c r="AO645" s="130"/>
      <c r="AP645" s="130"/>
      <c r="AQ645" s="130"/>
      <c r="AR645" s="130"/>
      <c r="AS645" s="130"/>
      <c r="AT645" s="130"/>
    </row>
    <row r="646" spans="40:46" x14ac:dyDescent="0.25">
      <c r="AN646" s="130"/>
      <c r="AO646" s="130"/>
      <c r="AP646" s="130"/>
      <c r="AQ646" s="130"/>
      <c r="AR646" s="130"/>
      <c r="AS646" s="130"/>
      <c r="AT646" s="130"/>
    </row>
    <row r="647" spans="40:46" x14ac:dyDescent="0.25">
      <c r="AN647" s="130"/>
      <c r="AO647" s="130"/>
      <c r="AP647" s="130"/>
      <c r="AQ647" s="130"/>
      <c r="AR647" s="130"/>
      <c r="AS647" s="130"/>
      <c r="AT647" s="130"/>
    </row>
    <row r="648" spans="40:46" x14ac:dyDescent="0.25">
      <c r="AN648" s="130"/>
      <c r="AO648" s="130"/>
      <c r="AP648" s="130"/>
      <c r="AQ648" s="130"/>
      <c r="AR648" s="130"/>
      <c r="AS648" s="130"/>
      <c r="AT648" s="130"/>
    </row>
    <row r="649" spans="40:46" x14ac:dyDescent="0.25">
      <c r="AN649" s="130"/>
      <c r="AO649" s="130"/>
      <c r="AP649" s="130"/>
      <c r="AQ649" s="130"/>
      <c r="AR649" s="130"/>
      <c r="AS649" s="130"/>
      <c r="AT649" s="130"/>
    </row>
    <row r="650" spans="40:46" x14ac:dyDescent="0.25">
      <c r="AN650" s="130"/>
      <c r="AO650" s="130"/>
      <c r="AP650" s="130"/>
      <c r="AQ650" s="130"/>
      <c r="AR650" s="130"/>
      <c r="AS650" s="130"/>
      <c r="AT650" s="130"/>
    </row>
    <row r="651" spans="40:46" x14ac:dyDescent="0.25">
      <c r="AN651" s="130"/>
      <c r="AO651" s="130"/>
      <c r="AP651" s="130"/>
      <c r="AQ651" s="130"/>
      <c r="AR651" s="130"/>
      <c r="AS651" s="130"/>
      <c r="AT651" s="130"/>
    </row>
    <row r="652" spans="40:46" x14ac:dyDescent="0.25">
      <c r="AN652" s="130"/>
      <c r="AO652" s="130"/>
      <c r="AP652" s="130"/>
      <c r="AQ652" s="130"/>
      <c r="AR652" s="130"/>
      <c r="AS652" s="130"/>
      <c r="AT652" s="130"/>
    </row>
    <row r="653" spans="40:46" x14ac:dyDescent="0.25">
      <c r="AN653" s="130"/>
      <c r="AO653" s="130"/>
      <c r="AP653" s="130"/>
      <c r="AQ653" s="130"/>
      <c r="AR653" s="130"/>
      <c r="AS653" s="130"/>
      <c r="AT653" s="130"/>
    </row>
    <row r="654" spans="40:46" x14ac:dyDescent="0.25">
      <c r="AN654" s="130"/>
      <c r="AO654" s="130"/>
      <c r="AP654" s="130"/>
      <c r="AQ654" s="130"/>
      <c r="AR654" s="130"/>
      <c r="AS654" s="130"/>
      <c r="AT654" s="130"/>
    </row>
    <row r="655" spans="40:46" x14ac:dyDescent="0.25">
      <c r="AN655" s="130"/>
      <c r="AO655" s="130"/>
      <c r="AP655" s="130"/>
      <c r="AQ655" s="130"/>
      <c r="AR655" s="130"/>
      <c r="AS655" s="130"/>
      <c r="AT655" s="130"/>
    </row>
    <row r="656" spans="40:46" x14ac:dyDescent="0.25">
      <c r="AN656" s="130"/>
      <c r="AO656" s="130"/>
      <c r="AP656" s="130"/>
      <c r="AQ656" s="130"/>
      <c r="AR656" s="130"/>
      <c r="AS656" s="130"/>
      <c r="AT656" s="130"/>
    </row>
    <row r="657" spans="40:46" x14ac:dyDescent="0.25">
      <c r="AN657" s="130"/>
      <c r="AO657" s="130"/>
      <c r="AP657" s="130"/>
      <c r="AQ657" s="130"/>
      <c r="AR657" s="130"/>
      <c r="AS657" s="130"/>
      <c r="AT657" s="130"/>
    </row>
    <row r="658" spans="40:46" x14ac:dyDescent="0.25">
      <c r="AN658" s="130"/>
      <c r="AO658" s="130"/>
      <c r="AP658" s="130"/>
      <c r="AQ658" s="130"/>
      <c r="AR658" s="130"/>
      <c r="AS658" s="130"/>
      <c r="AT658" s="130"/>
    </row>
    <row r="659" spans="40:46" x14ac:dyDescent="0.25">
      <c r="AN659" s="130"/>
      <c r="AO659" s="130"/>
      <c r="AP659" s="130"/>
      <c r="AQ659" s="130"/>
      <c r="AR659" s="130"/>
      <c r="AS659" s="130"/>
      <c r="AT659" s="130"/>
    </row>
    <row r="660" spans="40:46" x14ac:dyDescent="0.25">
      <c r="AN660" s="130"/>
      <c r="AO660" s="130"/>
      <c r="AP660" s="130"/>
      <c r="AQ660" s="130"/>
      <c r="AR660" s="130"/>
      <c r="AS660" s="130"/>
      <c r="AT660" s="130"/>
    </row>
    <row r="661" spans="40:46" x14ac:dyDescent="0.25">
      <c r="AN661" s="130"/>
      <c r="AO661" s="130"/>
      <c r="AP661" s="130"/>
      <c r="AQ661" s="130"/>
      <c r="AR661" s="130"/>
      <c r="AS661" s="130"/>
      <c r="AT661" s="130"/>
    </row>
    <row r="662" spans="40:46" x14ac:dyDescent="0.25">
      <c r="AN662" s="130"/>
      <c r="AO662" s="130"/>
      <c r="AP662" s="130"/>
      <c r="AQ662" s="130"/>
      <c r="AR662" s="130"/>
      <c r="AS662" s="130"/>
      <c r="AT662" s="130"/>
    </row>
    <row r="663" spans="40:46" x14ac:dyDescent="0.25">
      <c r="AN663" s="130"/>
      <c r="AO663" s="130"/>
      <c r="AP663" s="130"/>
      <c r="AQ663" s="130"/>
      <c r="AR663" s="130"/>
      <c r="AS663" s="130"/>
      <c r="AT663" s="130"/>
    </row>
    <row r="664" spans="40:46" x14ac:dyDescent="0.25">
      <c r="AN664" s="130"/>
      <c r="AO664" s="130"/>
      <c r="AP664" s="130"/>
      <c r="AQ664" s="130"/>
      <c r="AR664" s="130"/>
      <c r="AS664" s="130"/>
      <c r="AT664" s="130"/>
    </row>
    <row r="665" spans="40:46" x14ac:dyDescent="0.25">
      <c r="AN665" s="130"/>
      <c r="AO665" s="130"/>
      <c r="AP665" s="130"/>
      <c r="AQ665" s="130"/>
      <c r="AR665" s="130"/>
      <c r="AS665" s="130"/>
      <c r="AT665" s="130"/>
    </row>
    <row r="666" spans="40:46" x14ac:dyDescent="0.25">
      <c r="AN666" s="130"/>
      <c r="AO666" s="130"/>
      <c r="AP666" s="130"/>
      <c r="AQ666" s="130"/>
      <c r="AR666" s="130"/>
      <c r="AS666" s="130"/>
      <c r="AT666" s="130"/>
    </row>
    <row r="667" spans="40:46" x14ac:dyDescent="0.25">
      <c r="AN667" s="130"/>
      <c r="AO667" s="130"/>
      <c r="AP667" s="130"/>
      <c r="AQ667" s="130"/>
      <c r="AR667" s="130"/>
      <c r="AS667" s="130"/>
      <c r="AT667" s="130"/>
    </row>
    <row r="668" spans="40:46" x14ac:dyDescent="0.25">
      <c r="AN668" s="130"/>
      <c r="AO668" s="130"/>
      <c r="AP668" s="130"/>
      <c r="AQ668" s="130"/>
      <c r="AR668" s="130"/>
      <c r="AS668" s="130"/>
      <c r="AT668" s="130"/>
    </row>
    <row r="669" spans="40:46" x14ac:dyDescent="0.25">
      <c r="AN669" s="130"/>
      <c r="AO669" s="130"/>
      <c r="AP669" s="130"/>
      <c r="AQ669" s="130"/>
      <c r="AR669" s="130"/>
      <c r="AS669" s="130"/>
      <c r="AT669" s="130"/>
    </row>
    <row r="670" spans="40:46" x14ac:dyDescent="0.25">
      <c r="AN670" s="130"/>
      <c r="AO670" s="130"/>
      <c r="AP670" s="130"/>
      <c r="AQ670" s="130"/>
      <c r="AR670" s="130"/>
      <c r="AS670" s="130"/>
      <c r="AT670" s="130"/>
    </row>
    <row r="671" spans="40:46" x14ac:dyDescent="0.25">
      <c r="AN671" s="130"/>
      <c r="AO671" s="130"/>
      <c r="AP671" s="130"/>
      <c r="AQ671" s="130"/>
      <c r="AR671" s="130"/>
      <c r="AS671" s="130"/>
      <c r="AT671" s="130"/>
    </row>
    <row r="672" spans="40:46" x14ac:dyDescent="0.25">
      <c r="AN672" s="130"/>
      <c r="AO672" s="130"/>
      <c r="AP672" s="130"/>
      <c r="AQ672" s="130"/>
      <c r="AR672" s="130"/>
      <c r="AS672" s="130"/>
      <c r="AT672" s="130"/>
    </row>
    <row r="673" spans="40:46" x14ac:dyDescent="0.25">
      <c r="AN673" s="130"/>
      <c r="AO673" s="130"/>
      <c r="AP673" s="130"/>
      <c r="AQ673" s="130"/>
      <c r="AR673" s="130"/>
      <c r="AS673" s="130"/>
      <c r="AT673" s="130"/>
    </row>
    <row r="674" spans="40:46" x14ac:dyDescent="0.25">
      <c r="AN674" s="130"/>
      <c r="AO674" s="130"/>
      <c r="AP674" s="130"/>
      <c r="AQ674" s="130"/>
      <c r="AR674" s="130"/>
      <c r="AS674" s="130"/>
      <c r="AT674" s="130"/>
    </row>
    <row r="675" spans="40:46" x14ac:dyDescent="0.25">
      <c r="AN675" s="130"/>
      <c r="AO675" s="130"/>
      <c r="AP675" s="130"/>
      <c r="AQ675" s="130"/>
      <c r="AR675" s="130"/>
      <c r="AS675" s="130"/>
      <c r="AT675" s="130"/>
    </row>
    <row r="676" spans="40:46" x14ac:dyDescent="0.25">
      <c r="AN676" s="130"/>
      <c r="AO676" s="130"/>
      <c r="AP676" s="130"/>
      <c r="AQ676" s="130"/>
      <c r="AR676" s="130"/>
      <c r="AS676" s="130"/>
      <c r="AT676" s="130"/>
    </row>
    <row r="677" spans="40:46" x14ac:dyDescent="0.25">
      <c r="AN677" s="130"/>
      <c r="AO677" s="130"/>
      <c r="AP677" s="130"/>
      <c r="AQ677" s="130"/>
      <c r="AR677" s="130"/>
      <c r="AS677" s="130"/>
      <c r="AT677" s="130"/>
    </row>
    <row r="678" spans="40:46" x14ac:dyDescent="0.25">
      <c r="AN678" s="130"/>
      <c r="AO678" s="130"/>
      <c r="AP678" s="130"/>
      <c r="AQ678" s="130"/>
      <c r="AR678" s="130"/>
      <c r="AS678" s="130"/>
      <c r="AT678" s="130"/>
    </row>
    <row r="679" spans="40:46" x14ac:dyDescent="0.25">
      <c r="AN679" s="130"/>
      <c r="AO679" s="130"/>
      <c r="AP679" s="130"/>
      <c r="AQ679" s="130"/>
      <c r="AR679" s="130"/>
      <c r="AS679" s="130"/>
      <c r="AT679" s="130"/>
    </row>
    <row r="680" spans="40:46" x14ac:dyDescent="0.25">
      <c r="AN680" s="130"/>
      <c r="AO680" s="130"/>
      <c r="AP680" s="130"/>
      <c r="AQ680" s="130"/>
      <c r="AR680" s="130"/>
      <c r="AS680" s="130"/>
      <c r="AT680" s="130"/>
    </row>
    <row r="681" spans="40:46" x14ac:dyDescent="0.25">
      <c r="AN681" s="130"/>
      <c r="AO681" s="130"/>
      <c r="AP681" s="130"/>
      <c r="AQ681" s="130"/>
      <c r="AR681" s="130"/>
      <c r="AS681" s="130"/>
      <c r="AT681" s="130"/>
    </row>
    <row r="682" spans="40:46" x14ac:dyDescent="0.25">
      <c r="AN682" s="130"/>
      <c r="AO682" s="130"/>
      <c r="AP682" s="130"/>
      <c r="AQ682" s="130"/>
      <c r="AR682" s="130"/>
      <c r="AS682" s="130"/>
      <c r="AT682" s="130"/>
    </row>
    <row r="683" spans="40:46" x14ac:dyDescent="0.25">
      <c r="AN683" s="130"/>
      <c r="AO683" s="130"/>
      <c r="AP683" s="130"/>
      <c r="AQ683" s="130"/>
      <c r="AR683" s="130"/>
      <c r="AS683" s="130"/>
      <c r="AT683" s="130"/>
    </row>
    <row r="684" spans="40:46" x14ac:dyDescent="0.25">
      <c r="AN684" s="130"/>
      <c r="AO684" s="130"/>
      <c r="AP684" s="130"/>
      <c r="AQ684" s="130"/>
      <c r="AR684" s="130"/>
      <c r="AS684" s="130"/>
      <c r="AT684" s="130"/>
    </row>
    <row r="685" spans="40:46" x14ac:dyDescent="0.25">
      <c r="AN685" s="130"/>
      <c r="AO685" s="130"/>
      <c r="AP685" s="130"/>
      <c r="AQ685" s="130"/>
      <c r="AR685" s="130"/>
      <c r="AS685" s="130"/>
      <c r="AT685" s="130"/>
    </row>
    <row r="686" spans="40:46" x14ac:dyDescent="0.25">
      <c r="AN686" s="130"/>
      <c r="AO686" s="130"/>
      <c r="AP686" s="130"/>
      <c r="AQ686" s="130"/>
      <c r="AR686" s="130"/>
      <c r="AS686" s="130"/>
      <c r="AT686" s="130"/>
    </row>
    <row r="687" spans="40:46" x14ac:dyDescent="0.25">
      <c r="AN687" s="130"/>
      <c r="AO687" s="130"/>
      <c r="AP687" s="130"/>
      <c r="AQ687" s="130"/>
      <c r="AR687" s="130"/>
      <c r="AS687" s="130"/>
      <c r="AT687" s="130"/>
    </row>
    <row r="688" spans="40:46" x14ac:dyDescent="0.25">
      <c r="AN688" s="130"/>
      <c r="AO688" s="130"/>
      <c r="AP688" s="130"/>
      <c r="AQ688" s="130"/>
      <c r="AR688" s="130"/>
      <c r="AS688" s="130"/>
      <c r="AT688" s="130"/>
    </row>
    <row r="689" spans="40:46" x14ac:dyDescent="0.25">
      <c r="AN689" s="130"/>
      <c r="AO689" s="130"/>
      <c r="AP689" s="130"/>
      <c r="AQ689" s="130"/>
      <c r="AR689" s="130"/>
      <c r="AS689" s="130"/>
      <c r="AT689" s="130"/>
    </row>
    <row r="690" spans="40:46" x14ac:dyDescent="0.25">
      <c r="AN690" s="130"/>
      <c r="AO690" s="130"/>
      <c r="AP690" s="130"/>
      <c r="AQ690" s="130"/>
      <c r="AR690" s="130"/>
      <c r="AS690" s="130"/>
      <c r="AT690" s="130"/>
    </row>
    <row r="691" spans="40:46" x14ac:dyDescent="0.25">
      <c r="AN691" s="130"/>
      <c r="AO691" s="130"/>
      <c r="AP691" s="130"/>
      <c r="AQ691" s="130"/>
      <c r="AR691" s="130"/>
      <c r="AS691" s="130"/>
      <c r="AT691" s="130"/>
    </row>
    <row r="692" spans="40:46" x14ac:dyDescent="0.25">
      <c r="AN692" s="130"/>
      <c r="AO692" s="130"/>
      <c r="AP692" s="130"/>
      <c r="AQ692" s="130"/>
      <c r="AR692" s="130"/>
      <c r="AS692" s="130"/>
      <c r="AT692" s="130"/>
    </row>
    <row r="693" spans="40:46" x14ac:dyDescent="0.25">
      <c r="AN693" s="130"/>
      <c r="AO693" s="130"/>
      <c r="AP693" s="130"/>
      <c r="AQ693" s="130"/>
      <c r="AR693" s="130"/>
      <c r="AS693" s="130"/>
      <c r="AT693" s="130"/>
    </row>
    <row r="694" spans="40:46" x14ac:dyDescent="0.25">
      <c r="AN694" s="130"/>
      <c r="AO694" s="130"/>
      <c r="AP694" s="130"/>
      <c r="AQ694" s="130"/>
      <c r="AR694" s="130"/>
      <c r="AS694" s="130"/>
      <c r="AT694" s="130"/>
    </row>
    <row r="695" spans="40:46" x14ac:dyDescent="0.25">
      <c r="AN695" s="130"/>
      <c r="AO695" s="130"/>
      <c r="AP695" s="130"/>
      <c r="AQ695" s="130"/>
      <c r="AR695" s="130"/>
      <c r="AS695" s="130"/>
      <c r="AT695" s="130"/>
    </row>
    <row r="696" spans="40:46" x14ac:dyDescent="0.25">
      <c r="AN696" s="130"/>
      <c r="AO696" s="130"/>
      <c r="AP696" s="130"/>
      <c r="AQ696" s="130"/>
      <c r="AR696" s="130"/>
      <c r="AS696" s="130"/>
      <c r="AT696" s="130"/>
    </row>
    <row r="697" spans="40:46" x14ac:dyDescent="0.25">
      <c r="AN697" s="130"/>
      <c r="AO697" s="130"/>
      <c r="AP697" s="130"/>
      <c r="AQ697" s="130"/>
      <c r="AR697" s="130"/>
      <c r="AS697" s="130"/>
      <c r="AT697" s="130"/>
    </row>
    <row r="698" spans="40:46" x14ac:dyDescent="0.25">
      <c r="AN698" s="130"/>
      <c r="AO698" s="130"/>
      <c r="AP698" s="130"/>
      <c r="AQ698" s="130"/>
      <c r="AR698" s="130"/>
      <c r="AS698" s="130"/>
      <c r="AT698" s="130"/>
    </row>
    <row r="699" spans="40:46" x14ac:dyDescent="0.25">
      <c r="AN699" s="130"/>
      <c r="AO699" s="130"/>
      <c r="AP699" s="130"/>
      <c r="AQ699" s="130"/>
      <c r="AR699" s="130"/>
      <c r="AS699" s="130"/>
      <c r="AT699" s="130"/>
    </row>
    <row r="700" spans="40:46" x14ac:dyDescent="0.25">
      <c r="AN700" s="130"/>
      <c r="AO700" s="130"/>
      <c r="AP700" s="130"/>
      <c r="AQ700" s="130"/>
      <c r="AR700" s="130"/>
      <c r="AS700" s="130"/>
      <c r="AT700" s="130"/>
    </row>
    <row r="701" spans="40:46" x14ac:dyDescent="0.25">
      <c r="AN701" s="130"/>
      <c r="AO701" s="130"/>
      <c r="AP701" s="130"/>
      <c r="AQ701" s="130"/>
      <c r="AR701" s="130"/>
      <c r="AS701" s="130"/>
      <c r="AT701" s="130"/>
    </row>
    <row r="702" spans="40:46" x14ac:dyDescent="0.25">
      <c r="AN702" s="130"/>
      <c r="AO702" s="130"/>
      <c r="AP702" s="130"/>
      <c r="AQ702" s="130"/>
      <c r="AR702" s="130"/>
      <c r="AS702" s="130"/>
      <c r="AT702" s="130"/>
    </row>
    <row r="703" spans="40:46" x14ac:dyDescent="0.25">
      <c r="AN703" s="130"/>
      <c r="AO703" s="130"/>
      <c r="AP703" s="130"/>
      <c r="AQ703" s="130"/>
      <c r="AR703" s="130"/>
      <c r="AS703" s="130"/>
      <c r="AT703" s="130"/>
    </row>
    <row r="704" spans="40:46" x14ac:dyDescent="0.25">
      <c r="AN704" s="130"/>
      <c r="AO704" s="130"/>
      <c r="AP704" s="130"/>
      <c r="AQ704" s="130"/>
      <c r="AR704" s="130"/>
      <c r="AS704" s="130"/>
      <c r="AT704" s="130"/>
    </row>
    <row r="705" spans="40:46" x14ac:dyDescent="0.25">
      <c r="AN705" s="130"/>
      <c r="AO705" s="130"/>
      <c r="AP705" s="130"/>
      <c r="AQ705" s="130"/>
      <c r="AR705" s="130"/>
      <c r="AS705" s="130"/>
      <c r="AT705" s="130"/>
    </row>
    <row r="706" spans="40:46" x14ac:dyDescent="0.25">
      <c r="AN706" s="130"/>
      <c r="AO706" s="130"/>
      <c r="AP706" s="130"/>
      <c r="AQ706" s="130"/>
      <c r="AR706" s="130"/>
      <c r="AS706" s="130"/>
      <c r="AT706" s="130"/>
    </row>
    <row r="707" spans="40:46" x14ac:dyDescent="0.25">
      <c r="AN707" s="130"/>
      <c r="AO707" s="130"/>
      <c r="AP707" s="130"/>
      <c r="AQ707" s="130"/>
      <c r="AR707" s="130"/>
      <c r="AS707" s="130"/>
      <c r="AT707" s="130"/>
    </row>
    <row r="708" spans="40:46" x14ac:dyDescent="0.25">
      <c r="AN708" s="130"/>
      <c r="AO708" s="130"/>
      <c r="AP708" s="130"/>
      <c r="AQ708" s="130"/>
      <c r="AR708" s="130"/>
      <c r="AS708" s="130"/>
      <c r="AT708" s="130"/>
    </row>
    <row r="709" spans="40:46" x14ac:dyDescent="0.25">
      <c r="AN709" s="130"/>
      <c r="AO709" s="130"/>
      <c r="AP709" s="130"/>
      <c r="AQ709" s="130"/>
      <c r="AR709" s="130"/>
      <c r="AS709" s="130"/>
      <c r="AT709" s="130"/>
    </row>
    <row r="710" spans="40:46" x14ac:dyDescent="0.25">
      <c r="AN710" s="130"/>
      <c r="AO710" s="130"/>
      <c r="AP710" s="130"/>
      <c r="AQ710" s="130"/>
      <c r="AR710" s="130"/>
      <c r="AS710" s="130"/>
      <c r="AT710" s="130"/>
    </row>
    <row r="711" spans="40:46" x14ac:dyDescent="0.25">
      <c r="AN711" s="130"/>
      <c r="AO711" s="130"/>
      <c r="AP711" s="130"/>
      <c r="AQ711" s="130"/>
      <c r="AR711" s="130"/>
      <c r="AS711" s="130"/>
      <c r="AT711" s="130"/>
    </row>
    <row r="712" spans="40:46" x14ac:dyDescent="0.25">
      <c r="AN712" s="130"/>
      <c r="AO712" s="130"/>
      <c r="AP712" s="130"/>
      <c r="AQ712" s="130"/>
      <c r="AR712" s="130"/>
      <c r="AS712" s="130"/>
      <c r="AT712" s="130"/>
    </row>
    <row r="713" spans="40:46" x14ac:dyDescent="0.25">
      <c r="AN713" s="130"/>
      <c r="AO713" s="130"/>
      <c r="AP713" s="130"/>
      <c r="AQ713" s="130"/>
      <c r="AR713" s="130"/>
      <c r="AS713" s="130"/>
      <c r="AT713" s="130"/>
    </row>
    <row r="714" spans="40:46" x14ac:dyDescent="0.25">
      <c r="AN714" s="130"/>
      <c r="AO714" s="130"/>
      <c r="AP714" s="130"/>
      <c r="AQ714" s="130"/>
      <c r="AR714" s="130"/>
      <c r="AS714" s="130"/>
      <c r="AT714" s="130"/>
    </row>
    <row r="715" spans="40:46" x14ac:dyDescent="0.25">
      <c r="AN715" s="130"/>
      <c r="AO715" s="130"/>
      <c r="AP715" s="130"/>
      <c r="AQ715" s="130"/>
      <c r="AR715" s="130"/>
      <c r="AS715" s="130"/>
      <c r="AT715" s="130"/>
    </row>
    <row r="716" spans="40:46" x14ac:dyDescent="0.25">
      <c r="AN716" s="130"/>
      <c r="AO716" s="130"/>
      <c r="AP716" s="130"/>
      <c r="AQ716" s="130"/>
      <c r="AR716" s="130"/>
      <c r="AS716" s="130"/>
      <c r="AT716" s="130"/>
    </row>
    <row r="717" spans="40:46" x14ac:dyDescent="0.25">
      <c r="AN717" s="130"/>
      <c r="AO717" s="130"/>
      <c r="AP717" s="130"/>
      <c r="AQ717" s="130"/>
      <c r="AR717" s="130"/>
      <c r="AS717" s="130"/>
      <c r="AT717" s="130"/>
    </row>
    <row r="718" spans="40:46" x14ac:dyDescent="0.25">
      <c r="AN718" s="130"/>
      <c r="AO718" s="130"/>
      <c r="AP718" s="130"/>
      <c r="AQ718" s="130"/>
      <c r="AR718" s="130"/>
      <c r="AS718" s="130"/>
      <c r="AT718" s="130"/>
    </row>
    <row r="719" spans="40:46" x14ac:dyDescent="0.25">
      <c r="AN719" s="130"/>
      <c r="AO719" s="130"/>
      <c r="AP719" s="130"/>
      <c r="AQ719" s="130"/>
      <c r="AR719" s="130"/>
      <c r="AS719" s="130"/>
      <c r="AT719" s="130"/>
    </row>
    <row r="720" spans="40:46" x14ac:dyDescent="0.25">
      <c r="AN720" s="130"/>
      <c r="AO720" s="130"/>
      <c r="AP720" s="130"/>
      <c r="AQ720" s="130"/>
      <c r="AR720" s="130"/>
      <c r="AS720" s="130"/>
      <c r="AT720" s="130"/>
    </row>
    <row r="721" spans="40:46" x14ac:dyDescent="0.25">
      <c r="AN721" s="130"/>
      <c r="AO721" s="130"/>
      <c r="AP721" s="130"/>
      <c r="AQ721" s="130"/>
      <c r="AR721" s="130"/>
      <c r="AS721" s="130"/>
      <c r="AT721" s="130"/>
    </row>
    <row r="722" spans="40:46" x14ac:dyDescent="0.25">
      <c r="AN722" s="130"/>
      <c r="AO722" s="130"/>
      <c r="AP722" s="130"/>
      <c r="AQ722" s="130"/>
      <c r="AR722" s="130"/>
      <c r="AS722" s="130"/>
      <c r="AT722" s="130"/>
    </row>
    <row r="723" spans="40:46" x14ac:dyDescent="0.25">
      <c r="AN723" s="130"/>
      <c r="AO723" s="130"/>
      <c r="AP723" s="130"/>
      <c r="AQ723" s="130"/>
      <c r="AR723" s="130"/>
      <c r="AS723" s="130"/>
      <c r="AT723" s="130"/>
    </row>
    <row r="724" spans="40:46" x14ac:dyDescent="0.25">
      <c r="AN724" s="130"/>
      <c r="AO724" s="130"/>
      <c r="AP724" s="130"/>
      <c r="AQ724" s="130"/>
      <c r="AR724" s="130"/>
      <c r="AS724" s="130"/>
      <c r="AT724" s="130"/>
    </row>
    <row r="725" spans="40:46" x14ac:dyDescent="0.25">
      <c r="AN725" s="130"/>
      <c r="AO725" s="130"/>
      <c r="AP725" s="130"/>
      <c r="AQ725" s="130"/>
      <c r="AR725" s="130"/>
      <c r="AS725" s="130"/>
      <c r="AT725" s="130"/>
    </row>
    <row r="726" spans="40:46" x14ac:dyDescent="0.25">
      <c r="AN726" s="130"/>
      <c r="AO726" s="130"/>
      <c r="AP726" s="130"/>
      <c r="AQ726" s="130"/>
      <c r="AR726" s="130"/>
      <c r="AS726" s="130"/>
      <c r="AT726" s="130"/>
    </row>
    <row r="727" spans="40:46" x14ac:dyDescent="0.25">
      <c r="AN727" s="130"/>
      <c r="AO727" s="130"/>
      <c r="AP727" s="130"/>
      <c r="AQ727" s="130"/>
      <c r="AR727" s="130"/>
      <c r="AS727" s="130"/>
      <c r="AT727" s="130"/>
    </row>
    <row r="728" spans="40:46" x14ac:dyDescent="0.25">
      <c r="AN728" s="130"/>
      <c r="AO728" s="130"/>
      <c r="AP728" s="130"/>
      <c r="AQ728" s="130"/>
      <c r="AR728" s="130"/>
      <c r="AS728" s="130"/>
      <c r="AT728" s="130"/>
    </row>
    <row r="729" spans="40:46" x14ac:dyDescent="0.25">
      <c r="AN729" s="130"/>
      <c r="AO729" s="130"/>
      <c r="AP729" s="130"/>
      <c r="AQ729" s="130"/>
      <c r="AR729" s="130"/>
      <c r="AS729" s="130"/>
      <c r="AT729" s="130"/>
    </row>
    <row r="730" spans="40:46" x14ac:dyDescent="0.25">
      <c r="AN730" s="130"/>
      <c r="AO730" s="130"/>
      <c r="AP730" s="130"/>
      <c r="AQ730" s="130"/>
      <c r="AR730" s="130"/>
      <c r="AS730" s="130"/>
      <c r="AT730" s="130"/>
    </row>
    <row r="731" spans="40:46" x14ac:dyDescent="0.25">
      <c r="AN731" s="130"/>
      <c r="AO731" s="130"/>
      <c r="AP731" s="130"/>
      <c r="AQ731" s="130"/>
      <c r="AR731" s="130"/>
      <c r="AS731" s="130"/>
      <c r="AT731" s="130"/>
    </row>
    <row r="732" spans="40:46" x14ac:dyDescent="0.25">
      <c r="AN732" s="130"/>
      <c r="AO732" s="130"/>
      <c r="AP732" s="130"/>
      <c r="AQ732" s="130"/>
      <c r="AR732" s="130"/>
      <c r="AS732" s="130"/>
      <c r="AT732" s="130"/>
    </row>
    <row r="733" spans="40:46" x14ac:dyDescent="0.25">
      <c r="AN733" s="130"/>
      <c r="AO733" s="130"/>
      <c r="AP733" s="130"/>
      <c r="AQ733" s="130"/>
      <c r="AR733" s="130"/>
      <c r="AS733" s="130"/>
      <c r="AT733" s="130"/>
    </row>
    <row r="734" spans="40:46" x14ac:dyDescent="0.25">
      <c r="AN734" s="130"/>
      <c r="AO734" s="130"/>
      <c r="AP734" s="130"/>
      <c r="AQ734" s="130"/>
      <c r="AR734" s="130"/>
      <c r="AS734" s="130"/>
      <c r="AT734" s="130"/>
    </row>
    <row r="735" spans="40:46" x14ac:dyDescent="0.25">
      <c r="AN735" s="130"/>
      <c r="AO735" s="130"/>
      <c r="AP735" s="130"/>
      <c r="AQ735" s="130"/>
      <c r="AR735" s="130"/>
      <c r="AS735" s="130"/>
      <c r="AT735" s="130"/>
    </row>
    <row r="736" spans="40:46" x14ac:dyDescent="0.25">
      <c r="AN736" s="130"/>
      <c r="AO736" s="130"/>
      <c r="AP736" s="130"/>
      <c r="AQ736" s="130"/>
      <c r="AR736" s="130"/>
      <c r="AS736" s="130"/>
      <c r="AT736" s="130"/>
    </row>
    <row r="737" spans="40:46" x14ac:dyDescent="0.25">
      <c r="AN737" s="130"/>
      <c r="AO737" s="130"/>
      <c r="AP737" s="130"/>
      <c r="AQ737" s="130"/>
      <c r="AR737" s="130"/>
      <c r="AS737" s="130"/>
      <c r="AT737" s="130"/>
    </row>
    <row r="738" spans="40:46" x14ac:dyDescent="0.25">
      <c r="AN738" s="130"/>
      <c r="AO738" s="130"/>
      <c r="AP738" s="130"/>
      <c r="AQ738" s="130"/>
      <c r="AR738" s="130"/>
      <c r="AS738" s="130"/>
      <c r="AT738" s="130"/>
    </row>
    <row r="739" spans="40:46" x14ac:dyDescent="0.25">
      <c r="AN739" s="130"/>
      <c r="AO739" s="130"/>
      <c r="AP739" s="130"/>
      <c r="AQ739" s="130"/>
      <c r="AR739" s="130"/>
      <c r="AS739" s="130"/>
      <c r="AT739" s="130"/>
    </row>
    <row r="740" spans="40:46" x14ac:dyDescent="0.25">
      <c r="AN740" s="130"/>
      <c r="AO740" s="130"/>
      <c r="AP740" s="130"/>
      <c r="AQ740" s="130"/>
      <c r="AR740" s="130"/>
      <c r="AS740" s="130"/>
      <c r="AT740" s="130"/>
    </row>
    <row r="741" spans="40:46" x14ac:dyDescent="0.25">
      <c r="AN741" s="130"/>
      <c r="AO741" s="130"/>
      <c r="AP741" s="130"/>
      <c r="AQ741" s="130"/>
      <c r="AR741" s="130"/>
      <c r="AS741" s="130"/>
      <c r="AT741" s="130"/>
    </row>
    <row r="742" spans="40:46" x14ac:dyDescent="0.25">
      <c r="AN742" s="130"/>
      <c r="AO742" s="130"/>
      <c r="AP742" s="130"/>
      <c r="AQ742" s="130"/>
      <c r="AR742" s="130"/>
      <c r="AS742" s="130"/>
      <c r="AT742" s="130"/>
    </row>
    <row r="743" spans="40:46" x14ac:dyDescent="0.25">
      <c r="AN743" s="130"/>
      <c r="AO743" s="130"/>
      <c r="AP743" s="130"/>
      <c r="AQ743" s="130"/>
      <c r="AR743" s="130"/>
      <c r="AS743" s="130"/>
      <c r="AT743" s="130"/>
    </row>
    <row r="744" spans="40:46" x14ac:dyDescent="0.25">
      <c r="AN744" s="130"/>
      <c r="AO744" s="130"/>
      <c r="AP744" s="130"/>
      <c r="AQ744" s="130"/>
      <c r="AR744" s="130"/>
      <c r="AS744" s="130"/>
      <c r="AT744" s="130"/>
    </row>
    <row r="745" spans="40:46" x14ac:dyDescent="0.25">
      <c r="AN745" s="130"/>
      <c r="AO745" s="130"/>
      <c r="AP745" s="130"/>
      <c r="AQ745" s="130"/>
      <c r="AR745" s="130"/>
      <c r="AS745" s="130"/>
      <c r="AT745" s="130"/>
    </row>
    <row r="746" spans="40:46" x14ac:dyDescent="0.25">
      <c r="AN746" s="130"/>
      <c r="AO746" s="130"/>
      <c r="AP746" s="130"/>
      <c r="AQ746" s="130"/>
      <c r="AR746" s="130"/>
      <c r="AS746" s="130"/>
      <c r="AT746" s="130"/>
    </row>
    <row r="747" spans="40:46" x14ac:dyDescent="0.25">
      <c r="AN747" s="130"/>
      <c r="AO747" s="130"/>
      <c r="AP747" s="130"/>
      <c r="AQ747" s="130"/>
      <c r="AR747" s="130"/>
      <c r="AS747" s="130"/>
      <c r="AT747" s="130"/>
    </row>
    <row r="748" spans="40:46" x14ac:dyDescent="0.25">
      <c r="AN748" s="130"/>
      <c r="AO748" s="130"/>
      <c r="AP748" s="130"/>
      <c r="AQ748" s="130"/>
      <c r="AR748" s="130"/>
      <c r="AS748" s="130"/>
      <c r="AT748" s="130"/>
    </row>
    <row r="749" spans="40:46" x14ac:dyDescent="0.25">
      <c r="AN749" s="130"/>
      <c r="AO749" s="130"/>
      <c r="AP749" s="130"/>
      <c r="AQ749" s="130"/>
      <c r="AR749" s="130"/>
      <c r="AS749" s="130"/>
      <c r="AT749" s="130"/>
    </row>
    <row r="750" spans="40:46" x14ac:dyDescent="0.25">
      <c r="AN750" s="130"/>
      <c r="AO750" s="130"/>
      <c r="AP750" s="130"/>
      <c r="AQ750" s="130"/>
      <c r="AR750" s="130"/>
      <c r="AS750" s="130"/>
      <c r="AT750" s="130"/>
    </row>
    <row r="751" spans="40:46" x14ac:dyDescent="0.25">
      <c r="AN751" s="130"/>
      <c r="AO751" s="130"/>
      <c r="AP751" s="130"/>
      <c r="AQ751" s="130"/>
      <c r="AR751" s="130"/>
      <c r="AS751" s="130"/>
      <c r="AT751" s="130"/>
    </row>
    <row r="752" spans="40:46" x14ac:dyDescent="0.25">
      <c r="AN752" s="130"/>
      <c r="AO752" s="130"/>
      <c r="AP752" s="130"/>
      <c r="AQ752" s="130"/>
      <c r="AR752" s="130"/>
      <c r="AS752" s="130"/>
      <c r="AT752" s="130"/>
    </row>
    <row r="753" spans="40:46" x14ac:dyDescent="0.25">
      <c r="AN753" s="130"/>
      <c r="AO753" s="130"/>
      <c r="AP753" s="130"/>
      <c r="AQ753" s="130"/>
      <c r="AR753" s="130"/>
      <c r="AS753" s="130"/>
      <c r="AT753" s="130"/>
    </row>
    <row r="754" spans="40:46" x14ac:dyDescent="0.25">
      <c r="AN754" s="130"/>
      <c r="AO754" s="130"/>
      <c r="AP754" s="130"/>
      <c r="AQ754" s="130"/>
      <c r="AR754" s="130"/>
      <c r="AS754" s="130"/>
      <c r="AT754" s="130"/>
    </row>
    <row r="755" spans="40:46" x14ac:dyDescent="0.25">
      <c r="AN755" s="130"/>
      <c r="AO755" s="130"/>
      <c r="AP755" s="130"/>
      <c r="AQ755" s="130"/>
      <c r="AR755" s="130"/>
      <c r="AS755" s="130"/>
      <c r="AT755" s="130"/>
    </row>
    <row r="756" spans="40:46" x14ac:dyDescent="0.25">
      <c r="AN756" s="130"/>
      <c r="AO756" s="130"/>
      <c r="AP756" s="130"/>
      <c r="AQ756" s="130"/>
      <c r="AR756" s="130"/>
      <c r="AS756" s="130"/>
      <c r="AT756" s="130"/>
    </row>
    <row r="757" spans="40:46" x14ac:dyDescent="0.25">
      <c r="AN757" s="130"/>
      <c r="AO757" s="130"/>
      <c r="AP757" s="130"/>
      <c r="AQ757" s="130"/>
      <c r="AR757" s="130"/>
      <c r="AS757" s="130"/>
      <c r="AT757" s="130"/>
    </row>
    <row r="758" spans="40:46" x14ac:dyDescent="0.25">
      <c r="AN758" s="130"/>
      <c r="AO758" s="130"/>
      <c r="AP758" s="130"/>
      <c r="AQ758" s="130"/>
      <c r="AR758" s="130"/>
      <c r="AS758" s="130"/>
      <c r="AT758" s="130"/>
    </row>
    <row r="759" spans="40:46" x14ac:dyDescent="0.25">
      <c r="AN759" s="130"/>
      <c r="AO759" s="130"/>
      <c r="AP759" s="130"/>
      <c r="AQ759" s="130"/>
      <c r="AR759" s="130"/>
      <c r="AS759" s="130"/>
      <c r="AT759" s="130"/>
    </row>
    <row r="760" spans="40:46" x14ac:dyDescent="0.25">
      <c r="AN760" s="130"/>
      <c r="AO760" s="130"/>
      <c r="AP760" s="130"/>
      <c r="AQ760" s="130"/>
      <c r="AR760" s="130"/>
      <c r="AS760" s="130"/>
      <c r="AT760" s="130"/>
    </row>
    <row r="761" spans="40:46" x14ac:dyDescent="0.25">
      <c r="AN761" s="130"/>
      <c r="AO761" s="130"/>
      <c r="AP761" s="130"/>
      <c r="AQ761" s="130"/>
      <c r="AR761" s="130"/>
      <c r="AS761" s="130"/>
      <c r="AT761" s="130"/>
    </row>
    <row r="762" spans="40:46" x14ac:dyDescent="0.25">
      <c r="AN762" s="130"/>
      <c r="AO762" s="130"/>
      <c r="AP762" s="130"/>
      <c r="AQ762" s="130"/>
      <c r="AR762" s="130"/>
      <c r="AS762" s="130"/>
      <c r="AT762" s="130"/>
    </row>
    <row r="763" spans="40:46" x14ac:dyDescent="0.25">
      <c r="AN763" s="130"/>
      <c r="AO763" s="130"/>
      <c r="AP763" s="130"/>
      <c r="AQ763" s="130"/>
      <c r="AR763" s="130"/>
      <c r="AS763" s="130"/>
      <c r="AT763" s="130"/>
    </row>
    <row r="764" spans="40:46" x14ac:dyDescent="0.25">
      <c r="AN764" s="130"/>
      <c r="AO764" s="130"/>
      <c r="AP764" s="130"/>
      <c r="AQ764" s="130"/>
      <c r="AR764" s="130"/>
      <c r="AS764" s="130"/>
      <c r="AT764" s="130"/>
    </row>
    <row r="765" spans="40:46" x14ac:dyDescent="0.25">
      <c r="AN765" s="130"/>
      <c r="AO765" s="130"/>
      <c r="AP765" s="130"/>
      <c r="AQ765" s="130"/>
      <c r="AR765" s="130"/>
      <c r="AS765" s="130"/>
      <c r="AT765" s="130"/>
    </row>
    <row r="766" spans="40:46" x14ac:dyDescent="0.25">
      <c r="AN766" s="130"/>
      <c r="AO766" s="130"/>
      <c r="AP766" s="130"/>
      <c r="AQ766" s="130"/>
      <c r="AR766" s="130"/>
      <c r="AS766" s="130"/>
      <c r="AT766" s="130"/>
    </row>
    <row r="767" spans="40:46" x14ac:dyDescent="0.25">
      <c r="AN767" s="130"/>
      <c r="AO767" s="130"/>
      <c r="AP767" s="130"/>
      <c r="AQ767" s="130"/>
      <c r="AR767" s="130"/>
      <c r="AS767" s="130"/>
      <c r="AT767" s="130"/>
    </row>
    <row r="768" spans="40:46" x14ac:dyDescent="0.25">
      <c r="AN768" s="130"/>
      <c r="AO768" s="130"/>
      <c r="AP768" s="130"/>
      <c r="AQ768" s="130"/>
      <c r="AR768" s="130"/>
      <c r="AS768" s="130"/>
      <c r="AT768" s="130"/>
    </row>
    <row r="769" spans="40:46" x14ac:dyDescent="0.25">
      <c r="AN769" s="130"/>
      <c r="AO769" s="130"/>
      <c r="AP769" s="130"/>
      <c r="AQ769" s="130"/>
      <c r="AR769" s="130"/>
      <c r="AS769" s="130"/>
      <c r="AT769" s="130"/>
    </row>
    <row r="770" spans="40:46" x14ac:dyDescent="0.25">
      <c r="AN770" s="130"/>
      <c r="AO770" s="130"/>
      <c r="AP770" s="130"/>
      <c r="AQ770" s="130"/>
      <c r="AR770" s="130"/>
      <c r="AS770" s="130"/>
      <c r="AT770" s="130"/>
    </row>
    <row r="771" spans="40:46" x14ac:dyDescent="0.25">
      <c r="AN771" s="130"/>
      <c r="AO771" s="130"/>
      <c r="AP771" s="130"/>
      <c r="AQ771" s="130"/>
      <c r="AR771" s="130"/>
      <c r="AS771" s="130"/>
      <c r="AT771" s="130"/>
    </row>
    <row r="772" spans="40:46" x14ac:dyDescent="0.25">
      <c r="AN772" s="130"/>
      <c r="AO772" s="130"/>
      <c r="AP772" s="130"/>
      <c r="AQ772" s="130"/>
      <c r="AR772" s="130"/>
      <c r="AS772" s="130"/>
      <c r="AT772" s="130"/>
    </row>
    <row r="773" spans="40:46" x14ac:dyDescent="0.25">
      <c r="AN773" s="130"/>
      <c r="AO773" s="130"/>
      <c r="AP773" s="130"/>
      <c r="AQ773" s="130"/>
      <c r="AR773" s="130"/>
      <c r="AS773" s="130"/>
      <c r="AT773" s="130"/>
    </row>
    <row r="774" spans="40:46" x14ac:dyDescent="0.25">
      <c r="AN774" s="130"/>
      <c r="AO774" s="130"/>
      <c r="AP774" s="130"/>
      <c r="AQ774" s="130"/>
      <c r="AR774" s="130"/>
      <c r="AS774" s="130"/>
      <c r="AT774" s="130"/>
    </row>
    <row r="775" spans="40:46" x14ac:dyDescent="0.25">
      <c r="AN775" s="130"/>
      <c r="AO775" s="130"/>
      <c r="AP775" s="130"/>
      <c r="AQ775" s="130"/>
      <c r="AR775" s="130"/>
      <c r="AS775" s="130"/>
      <c r="AT775" s="130"/>
    </row>
    <row r="776" spans="40:46" x14ac:dyDescent="0.25">
      <c r="AN776" s="130"/>
      <c r="AO776" s="130"/>
      <c r="AP776" s="130"/>
      <c r="AQ776" s="130"/>
      <c r="AR776" s="130"/>
      <c r="AS776" s="130"/>
      <c r="AT776" s="130"/>
    </row>
    <row r="777" spans="40:46" x14ac:dyDescent="0.25">
      <c r="AN777" s="130"/>
      <c r="AO777" s="130"/>
      <c r="AP777" s="130"/>
      <c r="AQ777" s="130"/>
      <c r="AR777" s="130"/>
      <c r="AS777" s="130"/>
      <c r="AT777" s="130"/>
    </row>
    <row r="778" spans="40:46" x14ac:dyDescent="0.25">
      <c r="AN778" s="130"/>
      <c r="AO778" s="130"/>
      <c r="AP778" s="130"/>
      <c r="AQ778" s="130"/>
      <c r="AR778" s="130"/>
      <c r="AS778" s="130"/>
      <c r="AT778" s="130"/>
    </row>
    <row r="779" spans="40:46" x14ac:dyDescent="0.25">
      <c r="AN779" s="130"/>
      <c r="AO779" s="130"/>
      <c r="AP779" s="130"/>
      <c r="AQ779" s="130"/>
      <c r="AR779" s="130"/>
      <c r="AS779" s="130"/>
      <c r="AT779" s="130"/>
    </row>
    <row r="780" spans="40:46" x14ac:dyDescent="0.25">
      <c r="AN780" s="130"/>
      <c r="AO780" s="130"/>
      <c r="AP780" s="130"/>
      <c r="AQ780" s="130"/>
      <c r="AR780" s="130"/>
      <c r="AS780" s="130"/>
      <c r="AT780" s="130"/>
    </row>
    <row r="781" spans="40:46" x14ac:dyDescent="0.25">
      <c r="AN781" s="130"/>
      <c r="AO781" s="130"/>
      <c r="AP781" s="130"/>
      <c r="AQ781" s="130"/>
      <c r="AR781" s="130"/>
      <c r="AS781" s="130"/>
      <c r="AT781" s="130"/>
    </row>
    <row r="782" spans="40:46" x14ac:dyDescent="0.25">
      <c r="AN782" s="130"/>
      <c r="AO782" s="130"/>
      <c r="AP782" s="130"/>
      <c r="AQ782" s="130"/>
      <c r="AR782" s="130"/>
      <c r="AS782" s="130"/>
      <c r="AT782" s="130"/>
    </row>
    <row r="783" spans="40:46" x14ac:dyDescent="0.25">
      <c r="AN783" s="130"/>
      <c r="AO783" s="130"/>
      <c r="AP783" s="130"/>
      <c r="AQ783" s="130"/>
      <c r="AR783" s="130"/>
      <c r="AS783" s="130"/>
      <c r="AT783" s="130"/>
    </row>
    <row r="784" spans="40:46" x14ac:dyDescent="0.25">
      <c r="AN784" s="130"/>
      <c r="AO784" s="130"/>
      <c r="AP784" s="130"/>
      <c r="AQ784" s="130"/>
      <c r="AR784" s="130"/>
      <c r="AS784" s="130"/>
      <c r="AT784" s="130"/>
    </row>
    <row r="785" spans="40:46" x14ac:dyDescent="0.25">
      <c r="AN785" s="130"/>
      <c r="AO785" s="130"/>
      <c r="AP785" s="130"/>
      <c r="AQ785" s="130"/>
      <c r="AR785" s="130"/>
      <c r="AS785" s="130"/>
      <c r="AT785" s="130"/>
    </row>
    <row r="786" spans="40:46" x14ac:dyDescent="0.25">
      <c r="AN786" s="130"/>
      <c r="AO786" s="130"/>
      <c r="AP786" s="130"/>
      <c r="AQ786" s="130"/>
      <c r="AR786" s="130"/>
      <c r="AS786" s="130"/>
      <c r="AT786" s="130"/>
    </row>
    <row r="787" spans="40:46" x14ac:dyDescent="0.25">
      <c r="AN787" s="130"/>
      <c r="AO787" s="130"/>
      <c r="AP787" s="130"/>
      <c r="AQ787" s="130"/>
      <c r="AR787" s="130"/>
      <c r="AS787" s="130"/>
      <c r="AT787" s="130"/>
    </row>
    <row r="788" spans="40:46" x14ac:dyDescent="0.25">
      <c r="AN788" s="130"/>
      <c r="AO788" s="130"/>
      <c r="AP788" s="130"/>
      <c r="AQ788" s="130"/>
      <c r="AR788" s="130"/>
      <c r="AS788" s="130"/>
      <c r="AT788" s="130"/>
    </row>
    <row r="789" spans="40:46" x14ac:dyDescent="0.25">
      <c r="AN789" s="130"/>
      <c r="AO789" s="130"/>
      <c r="AP789" s="130"/>
      <c r="AQ789" s="130"/>
      <c r="AR789" s="130"/>
      <c r="AS789" s="130"/>
      <c r="AT789" s="130"/>
    </row>
    <row r="790" spans="40:46" x14ac:dyDescent="0.25">
      <c r="AN790" s="130"/>
      <c r="AO790" s="130"/>
      <c r="AP790" s="130"/>
      <c r="AQ790" s="130"/>
      <c r="AR790" s="130"/>
      <c r="AS790" s="130"/>
      <c r="AT790" s="130"/>
    </row>
    <row r="791" spans="40:46" x14ac:dyDescent="0.25">
      <c r="AN791" s="130"/>
      <c r="AO791" s="130"/>
      <c r="AP791" s="130"/>
      <c r="AQ791" s="130"/>
      <c r="AR791" s="130"/>
      <c r="AS791" s="130"/>
      <c r="AT791" s="130"/>
    </row>
    <row r="792" spans="40:46" x14ac:dyDescent="0.25">
      <c r="AN792" s="130"/>
      <c r="AO792" s="130"/>
      <c r="AP792" s="130"/>
      <c r="AQ792" s="130"/>
      <c r="AR792" s="130"/>
      <c r="AS792" s="130"/>
      <c r="AT792" s="130"/>
    </row>
    <row r="793" spans="40:46" x14ac:dyDescent="0.25">
      <c r="AN793" s="130"/>
      <c r="AO793" s="130"/>
      <c r="AP793" s="130"/>
      <c r="AQ793" s="130"/>
      <c r="AR793" s="130"/>
      <c r="AS793" s="130"/>
      <c r="AT793" s="130"/>
    </row>
    <row r="794" spans="40:46" x14ac:dyDescent="0.25">
      <c r="AN794" s="130"/>
      <c r="AO794" s="130"/>
      <c r="AP794" s="130"/>
      <c r="AQ794" s="130"/>
      <c r="AR794" s="130"/>
      <c r="AS794" s="130"/>
      <c r="AT794" s="130"/>
    </row>
    <row r="795" spans="40:46" x14ac:dyDescent="0.25">
      <c r="AN795" s="130"/>
      <c r="AO795" s="130"/>
      <c r="AP795" s="130"/>
      <c r="AQ795" s="130"/>
      <c r="AR795" s="130"/>
      <c r="AS795" s="130"/>
      <c r="AT795" s="130"/>
    </row>
    <row r="796" spans="40:46" x14ac:dyDescent="0.25">
      <c r="AN796" s="130"/>
      <c r="AO796" s="130"/>
      <c r="AP796" s="130"/>
      <c r="AQ796" s="130"/>
      <c r="AR796" s="130"/>
      <c r="AS796" s="130"/>
      <c r="AT796" s="130"/>
    </row>
    <row r="797" spans="40:46" x14ac:dyDescent="0.25">
      <c r="AN797" s="130"/>
      <c r="AO797" s="130"/>
      <c r="AP797" s="130"/>
      <c r="AQ797" s="130"/>
      <c r="AR797" s="130"/>
      <c r="AS797" s="130"/>
      <c r="AT797" s="130"/>
    </row>
    <row r="798" spans="40:46" x14ac:dyDescent="0.25">
      <c r="AN798" s="130"/>
      <c r="AO798" s="130"/>
      <c r="AP798" s="130"/>
      <c r="AQ798" s="130"/>
      <c r="AR798" s="130"/>
      <c r="AS798" s="130"/>
      <c r="AT798" s="130"/>
    </row>
    <row r="799" spans="40:46" x14ac:dyDescent="0.25">
      <c r="AN799" s="130"/>
      <c r="AO799" s="130"/>
      <c r="AP799" s="130"/>
      <c r="AQ799" s="130"/>
      <c r="AR799" s="130"/>
      <c r="AS799" s="130"/>
      <c r="AT799" s="130"/>
    </row>
    <row r="800" spans="40:46" x14ac:dyDescent="0.25">
      <c r="AN800" s="130"/>
      <c r="AO800" s="130"/>
      <c r="AP800" s="130"/>
      <c r="AQ800" s="130"/>
      <c r="AR800" s="130"/>
      <c r="AS800" s="130"/>
      <c r="AT800" s="130"/>
    </row>
    <row r="801" spans="40:46" x14ac:dyDescent="0.25">
      <c r="AN801" s="130"/>
      <c r="AO801" s="130"/>
      <c r="AP801" s="130"/>
      <c r="AQ801" s="130"/>
      <c r="AR801" s="130"/>
      <c r="AS801" s="130"/>
      <c r="AT801" s="130"/>
    </row>
    <row r="802" spans="40:46" x14ac:dyDescent="0.25">
      <c r="AN802" s="130"/>
      <c r="AO802" s="130"/>
      <c r="AP802" s="130"/>
      <c r="AQ802" s="130"/>
      <c r="AR802" s="130"/>
      <c r="AS802" s="130"/>
      <c r="AT802" s="130"/>
    </row>
    <row r="803" spans="40:46" x14ac:dyDescent="0.25">
      <c r="AN803" s="130"/>
      <c r="AO803" s="130"/>
      <c r="AP803" s="130"/>
      <c r="AQ803" s="130"/>
      <c r="AR803" s="130"/>
      <c r="AS803" s="130"/>
      <c r="AT803" s="130"/>
    </row>
    <row r="804" spans="40:46" x14ac:dyDescent="0.25">
      <c r="AN804" s="130"/>
      <c r="AO804" s="130"/>
      <c r="AP804" s="130"/>
      <c r="AQ804" s="130"/>
      <c r="AR804" s="130"/>
      <c r="AS804" s="130"/>
      <c r="AT804" s="130"/>
    </row>
    <row r="805" spans="40:46" x14ac:dyDescent="0.25">
      <c r="AN805" s="130"/>
      <c r="AO805" s="130"/>
      <c r="AP805" s="130"/>
      <c r="AQ805" s="130"/>
      <c r="AR805" s="130"/>
      <c r="AS805" s="130"/>
      <c r="AT805" s="130"/>
    </row>
    <row r="806" spans="40:46" x14ac:dyDescent="0.25">
      <c r="AN806" s="130"/>
      <c r="AO806" s="130"/>
      <c r="AP806" s="130"/>
      <c r="AQ806" s="130"/>
      <c r="AR806" s="130"/>
      <c r="AS806" s="130"/>
      <c r="AT806" s="130"/>
    </row>
    <row r="807" spans="40:46" x14ac:dyDescent="0.25">
      <c r="AN807" s="130"/>
      <c r="AO807" s="130"/>
      <c r="AP807" s="130"/>
      <c r="AQ807" s="130"/>
      <c r="AR807" s="130"/>
      <c r="AS807" s="130"/>
      <c r="AT807" s="130"/>
    </row>
    <row r="808" spans="40:46" x14ac:dyDescent="0.25">
      <c r="AN808" s="130"/>
      <c r="AO808" s="130"/>
      <c r="AP808" s="130"/>
      <c r="AQ808" s="130"/>
      <c r="AR808" s="130"/>
      <c r="AS808" s="130"/>
      <c r="AT808" s="130"/>
    </row>
    <row r="809" spans="40:46" x14ac:dyDescent="0.25">
      <c r="AN809" s="130"/>
      <c r="AO809" s="130"/>
      <c r="AP809" s="130"/>
      <c r="AQ809" s="130"/>
      <c r="AR809" s="130"/>
      <c r="AS809" s="130"/>
      <c r="AT809" s="130"/>
    </row>
    <row r="810" spans="40:46" x14ac:dyDescent="0.25">
      <c r="AN810" s="130"/>
      <c r="AO810" s="130"/>
      <c r="AP810" s="130"/>
      <c r="AQ810" s="130"/>
      <c r="AR810" s="130"/>
      <c r="AS810" s="130"/>
      <c r="AT810" s="130"/>
    </row>
    <row r="811" spans="40:46" x14ac:dyDescent="0.25">
      <c r="AN811" s="130"/>
      <c r="AO811" s="130"/>
      <c r="AP811" s="130"/>
      <c r="AQ811" s="130"/>
      <c r="AR811" s="130"/>
      <c r="AS811" s="130"/>
      <c r="AT811" s="130"/>
    </row>
    <row r="812" spans="40:46" x14ac:dyDescent="0.25">
      <c r="AN812" s="130"/>
      <c r="AO812" s="130"/>
      <c r="AP812" s="130"/>
      <c r="AQ812" s="130"/>
      <c r="AR812" s="130"/>
      <c r="AS812" s="130"/>
      <c r="AT812" s="130"/>
    </row>
    <row r="813" spans="40:46" x14ac:dyDescent="0.25">
      <c r="AN813" s="130"/>
      <c r="AO813" s="130"/>
      <c r="AP813" s="130"/>
      <c r="AQ813" s="130"/>
      <c r="AR813" s="130"/>
      <c r="AS813" s="130"/>
      <c r="AT813" s="130"/>
    </row>
    <row r="814" spans="40:46" x14ac:dyDescent="0.25">
      <c r="AN814" s="130"/>
      <c r="AO814" s="130"/>
      <c r="AP814" s="130"/>
      <c r="AQ814" s="130"/>
      <c r="AR814" s="130"/>
      <c r="AS814" s="130"/>
      <c r="AT814" s="130"/>
    </row>
    <row r="815" spans="40:46" x14ac:dyDescent="0.25">
      <c r="AN815" s="130"/>
      <c r="AO815" s="130"/>
      <c r="AP815" s="130"/>
      <c r="AQ815" s="130"/>
      <c r="AR815" s="130"/>
      <c r="AS815" s="130"/>
      <c r="AT815" s="130"/>
    </row>
    <row r="816" spans="40:46" x14ac:dyDescent="0.25">
      <c r="AN816" s="130"/>
      <c r="AO816" s="130"/>
      <c r="AP816" s="130"/>
      <c r="AQ816" s="130"/>
      <c r="AR816" s="130"/>
      <c r="AS816" s="130"/>
      <c r="AT816" s="130"/>
    </row>
    <row r="817" spans="40:46" x14ac:dyDescent="0.25">
      <c r="AN817" s="130"/>
      <c r="AO817" s="130"/>
      <c r="AP817" s="130"/>
      <c r="AQ817" s="130"/>
      <c r="AR817" s="130"/>
      <c r="AS817" s="130"/>
      <c r="AT817" s="130"/>
    </row>
    <row r="818" spans="40:46" x14ac:dyDescent="0.25">
      <c r="AN818" s="130"/>
      <c r="AO818" s="130"/>
      <c r="AP818" s="130"/>
      <c r="AQ818" s="130"/>
      <c r="AR818" s="130"/>
      <c r="AS818" s="130"/>
      <c r="AT818" s="130"/>
    </row>
    <row r="819" spans="40:46" x14ac:dyDescent="0.25">
      <c r="AN819" s="130"/>
      <c r="AO819" s="130"/>
      <c r="AP819" s="130"/>
      <c r="AQ819" s="130"/>
      <c r="AR819" s="130"/>
      <c r="AS819" s="130"/>
      <c r="AT819" s="130"/>
    </row>
    <row r="820" spans="40:46" x14ac:dyDescent="0.25">
      <c r="AN820" s="130"/>
      <c r="AO820" s="130"/>
      <c r="AP820" s="130"/>
      <c r="AQ820" s="130"/>
      <c r="AR820" s="130"/>
      <c r="AS820" s="130"/>
      <c r="AT820" s="130"/>
    </row>
    <row r="821" spans="40:46" x14ac:dyDescent="0.25">
      <c r="AN821" s="130"/>
      <c r="AO821" s="130"/>
      <c r="AP821" s="130"/>
      <c r="AQ821" s="130"/>
      <c r="AR821" s="130"/>
      <c r="AS821" s="130"/>
      <c r="AT821" s="130"/>
    </row>
    <row r="822" spans="40:46" x14ac:dyDescent="0.25">
      <c r="AN822" s="130"/>
      <c r="AO822" s="130"/>
      <c r="AP822" s="130"/>
      <c r="AQ822" s="130"/>
      <c r="AR822" s="130"/>
      <c r="AS822" s="130"/>
      <c r="AT822" s="130"/>
    </row>
    <row r="823" spans="40:46" x14ac:dyDescent="0.25">
      <c r="AN823" s="130"/>
      <c r="AO823" s="130"/>
      <c r="AP823" s="130"/>
      <c r="AQ823" s="130"/>
      <c r="AR823" s="130"/>
      <c r="AS823" s="130"/>
      <c r="AT823" s="130"/>
    </row>
    <row r="824" spans="40:46" x14ac:dyDescent="0.25">
      <c r="AN824" s="130"/>
      <c r="AO824" s="130"/>
      <c r="AP824" s="130"/>
      <c r="AQ824" s="130"/>
      <c r="AR824" s="130"/>
      <c r="AS824" s="130"/>
      <c r="AT824" s="130"/>
    </row>
    <row r="825" spans="40:46" x14ac:dyDescent="0.25">
      <c r="AN825" s="130"/>
      <c r="AO825" s="130"/>
      <c r="AP825" s="130"/>
      <c r="AQ825" s="130"/>
      <c r="AR825" s="130"/>
      <c r="AS825" s="130"/>
      <c r="AT825" s="130"/>
    </row>
    <row r="826" spans="40:46" x14ac:dyDescent="0.25">
      <c r="AN826" s="130"/>
      <c r="AO826" s="130"/>
      <c r="AP826" s="130"/>
      <c r="AQ826" s="130"/>
      <c r="AR826" s="130"/>
      <c r="AS826" s="130"/>
      <c r="AT826" s="130"/>
    </row>
    <row r="827" spans="40:46" x14ac:dyDescent="0.25">
      <c r="AN827" s="130"/>
      <c r="AO827" s="130"/>
      <c r="AP827" s="130"/>
      <c r="AQ827" s="130"/>
      <c r="AR827" s="130"/>
      <c r="AS827" s="130"/>
      <c r="AT827" s="130"/>
    </row>
    <row r="828" spans="40:46" x14ac:dyDescent="0.25">
      <c r="AN828" s="130"/>
      <c r="AO828" s="130"/>
      <c r="AP828" s="130"/>
      <c r="AQ828" s="130"/>
      <c r="AR828" s="130"/>
      <c r="AS828" s="130"/>
      <c r="AT828" s="130"/>
    </row>
    <row r="829" spans="40:46" x14ac:dyDescent="0.25">
      <c r="AN829" s="130"/>
      <c r="AO829" s="130"/>
      <c r="AP829" s="130"/>
      <c r="AQ829" s="130"/>
      <c r="AR829" s="130"/>
      <c r="AS829" s="130"/>
      <c r="AT829" s="130"/>
    </row>
    <row r="830" spans="40:46" x14ac:dyDescent="0.25">
      <c r="AN830" s="130"/>
      <c r="AO830" s="130"/>
      <c r="AP830" s="130"/>
      <c r="AQ830" s="130"/>
      <c r="AR830" s="130"/>
      <c r="AS830" s="130"/>
      <c r="AT830" s="130"/>
    </row>
    <row r="831" spans="40:46" x14ac:dyDescent="0.25">
      <c r="AN831" s="130"/>
      <c r="AO831" s="130"/>
      <c r="AP831" s="130"/>
      <c r="AQ831" s="130"/>
      <c r="AR831" s="130"/>
      <c r="AS831" s="130"/>
      <c r="AT831" s="130"/>
    </row>
    <row r="832" spans="40:46" x14ac:dyDescent="0.25">
      <c r="AN832" s="130"/>
      <c r="AO832" s="130"/>
      <c r="AP832" s="130"/>
      <c r="AQ832" s="130"/>
      <c r="AR832" s="130"/>
      <c r="AS832" s="130"/>
      <c r="AT832" s="130"/>
    </row>
    <row r="833" spans="40:46" x14ac:dyDescent="0.25">
      <c r="AN833" s="130"/>
      <c r="AO833" s="130"/>
      <c r="AP833" s="130"/>
      <c r="AQ833" s="130"/>
      <c r="AR833" s="130"/>
      <c r="AS833" s="130"/>
      <c r="AT833" s="130"/>
    </row>
    <row r="834" spans="40:46" x14ac:dyDescent="0.25">
      <c r="AN834" s="130"/>
      <c r="AO834" s="130"/>
      <c r="AP834" s="130"/>
      <c r="AQ834" s="130"/>
      <c r="AR834" s="130"/>
      <c r="AS834" s="130"/>
      <c r="AT834" s="130"/>
    </row>
    <row r="835" spans="40:46" x14ac:dyDescent="0.25">
      <c r="AN835" s="130"/>
      <c r="AO835" s="130"/>
      <c r="AP835" s="130"/>
      <c r="AQ835" s="130"/>
      <c r="AR835" s="130"/>
      <c r="AS835" s="130"/>
      <c r="AT835" s="130"/>
    </row>
    <row r="836" spans="40:46" x14ac:dyDescent="0.25">
      <c r="AN836" s="130"/>
      <c r="AO836" s="130"/>
      <c r="AP836" s="130"/>
      <c r="AQ836" s="130"/>
      <c r="AR836" s="130"/>
      <c r="AS836" s="130"/>
      <c r="AT836" s="130"/>
    </row>
    <row r="837" spans="40:46" x14ac:dyDescent="0.25">
      <c r="AN837" s="130"/>
      <c r="AO837" s="130"/>
      <c r="AP837" s="130"/>
      <c r="AQ837" s="130"/>
      <c r="AR837" s="130"/>
      <c r="AS837" s="130"/>
      <c r="AT837" s="130"/>
    </row>
    <row r="838" spans="40:46" x14ac:dyDescent="0.25">
      <c r="AN838" s="130"/>
      <c r="AO838" s="130"/>
      <c r="AP838" s="130"/>
      <c r="AQ838" s="130"/>
      <c r="AR838" s="130"/>
      <c r="AS838" s="130"/>
      <c r="AT838" s="130"/>
    </row>
    <row r="839" spans="40:46" x14ac:dyDescent="0.25">
      <c r="AN839" s="130"/>
      <c r="AO839" s="130"/>
      <c r="AP839" s="130"/>
      <c r="AQ839" s="130"/>
      <c r="AR839" s="130"/>
      <c r="AS839" s="130"/>
      <c r="AT839" s="130"/>
    </row>
    <row r="840" spans="40:46" x14ac:dyDescent="0.25">
      <c r="AN840" s="130"/>
      <c r="AO840" s="130"/>
      <c r="AP840" s="130"/>
      <c r="AQ840" s="130"/>
      <c r="AR840" s="130"/>
      <c r="AS840" s="130"/>
      <c r="AT840" s="130"/>
    </row>
    <row r="841" spans="40:46" x14ac:dyDescent="0.25">
      <c r="AN841" s="130"/>
      <c r="AO841" s="130"/>
      <c r="AP841" s="130"/>
      <c r="AQ841" s="130"/>
      <c r="AR841" s="130"/>
      <c r="AS841" s="130"/>
      <c r="AT841" s="130"/>
    </row>
    <row r="842" spans="40:46" x14ac:dyDescent="0.25">
      <c r="AN842" s="130"/>
      <c r="AO842" s="130"/>
      <c r="AP842" s="130"/>
      <c r="AQ842" s="130"/>
      <c r="AR842" s="130"/>
      <c r="AS842" s="130"/>
      <c r="AT842" s="130"/>
    </row>
    <row r="843" spans="40:46" x14ac:dyDescent="0.25">
      <c r="AN843" s="130"/>
      <c r="AO843" s="130"/>
      <c r="AP843" s="130"/>
      <c r="AQ843" s="130"/>
      <c r="AR843" s="130"/>
      <c r="AS843" s="130"/>
      <c r="AT843" s="130"/>
    </row>
    <row r="844" spans="40:46" x14ac:dyDescent="0.25">
      <c r="AN844" s="130"/>
      <c r="AO844" s="130"/>
      <c r="AP844" s="130"/>
      <c r="AQ844" s="130"/>
      <c r="AR844" s="130"/>
      <c r="AS844" s="130"/>
      <c r="AT844" s="130"/>
    </row>
    <row r="845" spans="40:46" x14ac:dyDescent="0.25">
      <c r="AN845" s="130"/>
      <c r="AO845" s="130"/>
      <c r="AP845" s="130"/>
      <c r="AQ845" s="130"/>
      <c r="AR845" s="130"/>
      <c r="AS845" s="130"/>
      <c r="AT845" s="130"/>
    </row>
    <row r="846" spans="40:46" x14ac:dyDescent="0.25">
      <c r="AN846" s="130"/>
      <c r="AO846" s="130"/>
      <c r="AP846" s="130"/>
      <c r="AQ846" s="130"/>
      <c r="AR846" s="130"/>
      <c r="AS846" s="130"/>
      <c r="AT846" s="130"/>
    </row>
    <row r="847" spans="40:46" x14ac:dyDescent="0.25">
      <c r="AN847" s="130"/>
      <c r="AO847" s="130"/>
      <c r="AP847" s="130"/>
      <c r="AQ847" s="130"/>
      <c r="AR847" s="130"/>
      <c r="AS847" s="130"/>
      <c r="AT847" s="130"/>
    </row>
    <row r="848" spans="40:46" x14ac:dyDescent="0.25">
      <c r="AN848" s="130"/>
      <c r="AO848" s="130"/>
      <c r="AP848" s="130"/>
      <c r="AQ848" s="130"/>
      <c r="AR848" s="130"/>
      <c r="AS848" s="130"/>
      <c r="AT848" s="130"/>
    </row>
    <row r="849" spans="40:46" x14ac:dyDescent="0.25">
      <c r="AN849" s="130"/>
      <c r="AO849" s="130"/>
      <c r="AP849" s="130"/>
      <c r="AQ849" s="130"/>
      <c r="AR849" s="130"/>
      <c r="AS849" s="130"/>
      <c r="AT849" s="130"/>
    </row>
    <row r="850" spans="40:46" x14ac:dyDescent="0.25">
      <c r="AN850" s="130"/>
      <c r="AO850" s="130"/>
      <c r="AP850" s="130"/>
      <c r="AQ850" s="130"/>
      <c r="AR850" s="130"/>
      <c r="AS850" s="130"/>
      <c r="AT850" s="130"/>
    </row>
    <row r="851" spans="40:46" x14ac:dyDescent="0.25">
      <c r="AN851" s="130"/>
      <c r="AO851" s="130"/>
      <c r="AP851" s="130"/>
      <c r="AQ851" s="130"/>
      <c r="AR851" s="130"/>
      <c r="AS851" s="130"/>
      <c r="AT851" s="130"/>
    </row>
    <row r="852" spans="40:46" x14ac:dyDescent="0.25">
      <c r="AN852" s="130"/>
      <c r="AO852" s="130"/>
      <c r="AP852" s="130"/>
      <c r="AQ852" s="130"/>
      <c r="AR852" s="130"/>
      <c r="AS852" s="130"/>
      <c r="AT852" s="130"/>
    </row>
    <row r="853" spans="40:46" x14ac:dyDescent="0.25">
      <c r="AN853" s="130"/>
      <c r="AO853" s="130"/>
      <c r="AP853" s="130"/>
      <c r="AQ853" s="130"/>
      <c r="AR853" s="130"/>
      <c r="AS853" s="130"/>
      <c r="AT853" s="130"/>
    </row>
    <row r="854" spans="40:46" x14ac:dyDescent="0.25">
      <c r="AN854" s="130"/>
      <c r="AO854" s="130"/>
      <c r="AP854" s="130"/>
      <c r="AQ854" s="130"/>
      <c r="AR854" s="130"/>
      <c r="AS854" s="130"/>
      <c r="AT854" s="130"/>
    </row>
    <row r="855" spans="40:46" x14ac:dyDescent="0.25">
      <c r="AN855" s="130"/>
      <c r="AO855" s="130"/>
      <c r="AP855" s="130"/>
      <c r="AQ855" s="130"/>
      <c r="AR855" s="130"/>
      <c r="AS855" s="130"/>
      <c r="AT855" s="130"/>
    </row>
    <row r="856" spans="40:46" x14ac:dyDescent="0.25">
      <c r="AN856" s="130"/>
      <c r="AO856" s="130"/>
      <c r="AP856" s="130"/>
      <c r="AQ856" s="130"/>
      <c r="AR856" s="130"/>
      <c r="AS856" s="130"/>
      <c r="AT856" s="130"/>
    </row>
    <row r="857" spans="40:46" x14ac:dyDescent="0.25">
      <c r="AN857" s="130"/>
      <c r="AO857" s="130"/>
      <c r="AP857" s="130"/>
      <c r="AQ857" s="130"/>
      <c r="AR857" s="130"/>
      <c r="AS857" s="130"/>
      <c r="AT857" s="130"/>
    </row>
    <row r="858" spans="40:46" x14ac:dyDescent="0.25">
      <c r="AN858" s="130"/>
      <c r="AO858" s="130"/>
      <c r="AP858" s="130"/>
      <c r="AQ858" s="130"/>
      <c r="AR858" s="130"/>
      <c r="AS858" s="130"/>
      <c r="AT858" s="130"/>
    </row>
    <row r="859" spans="40:46" x14ac:dyDescent="0.25">
      <c r="AN859" s="130"/>
      <c r="AO859" s="130"/>
      <c r="AP859" s="130"/>
      <c r="AQ859" s="130"/>
      <c r="AR859" s="130"/>
      <c r="AS859" s="130"/>
      <c r="AT859" s="130"/>
    </row>
    <row r="860" spans="40:46" x14ac:dyDescent="0.25">
      <c r="AN860" s="130"/>
      <c r="AO860" s="130"/>
      <c r="AP860" s="130"/>
      <c r="AQ860" s="130"/>
      <c r="AR860" s="130"/>
      <c r="AS860" s="130"/>
      <c r="AT860" s="130"/>
    </row>
    <row r="861" spans="40:46" x14ac:dyDescent="0.25">
      <c r="AN861" s="130"/>
      <c r="AO861" s="130"/>
      <c r="AP861" s="130"/>
      <c r="AQ861" s="130"/>
      <c r="AR861" s="130"/>
      <c r="AS861" s="130"/>
      <c r="AT861" s="130"/>
    </row>
    <row r="862" spans="40:46" x14ac:dyDescent="0.25">
      <c r="AN862" s="130"/>
      <c r="AO862" s="130"/>
      <c r="AP862" s="130"/>
      <c r="AQ862" s="130"/>
      <c r="AR862" s="130"/>
      <c r="AS862" s="130"/>
      <c r="AT862" s="130"/>
    </row>
    <row r="863" spans="40:46" x14ac:dyDescent="0.25">
      <c r="AN863" s="130"/>
      <c r="AO863" s="130"/>
      <c r="AP863" s="130"/>
      <c r="AQ863" s="130"/>
      <c r="AR863" s="130"/>
      <c r="AS863" s="130"/>
      <c r="AT863" s="130"/>
    </row>
    <row r="864" spans="40:46" x14ac:dyDescent="0.25">
      <c r="AN864" s="130"/>
      <c r="AO864" s="130"/>
      <c r="AP864" s="130"/>
      <c r="AQ864" s="130"/>
      <c r="AR864" s="130"/>
      <c r="AS864" s="130"/>
      <c r="AT864" s="130"/>
    </row>
    <row r="865" spans="40:46" x14ac:dyDescent="0.25">
      <c r="AN865" s="130"/>
      <c r="AO865" s="130"/>
      <c r="AP865" s="130"/>
      <c r="AQ865" s="130"/>
      <c r="AR865" s="130"/>
      <c r="AS865" s="130"/>
      <c r="AT865" s="130"/>
    </row>
    <row r="866" spans="40:46" x14ac:dyDescent="0.25">
      <c r="AN866" s="130"/>
      <c r="AO866" s="130"/>
      <c r="AP866" s="130"/>
      <c r="AQ866" s="130"/>
      <c r="AR866" s="130"/>
      <c r="AS866" s="130"/>
      <c r="AT866" s="130"/>
    </row>
    <row r="867" spans="40:46" x14ac:dyDescent="0.25">
      <c r="AN867" s="130"/>
      <c r="AO867" s="130"/>
      <c r="AP867" s="130"/>
      <c r="AQ867" s="130"/>
      <c r="AR867" s="130"/>
      <c r="AS867" s="130"/>
      <c r="AT867" s="130"/>
    </row>
    <row r="868" spans="40:46" x14ac:dyDescent="0.25">
      <c r="AN868" s="130"/>
      <c r="AO868" s="130"/>
      <c r="AP868" s="130"/>
      <c r="AQ868" s="130"/>
      <c r="AR868" s="130"/>
      <c r="AS868" s="130"/>
      <c r="AT868" s="130"/>
    </row>
    <row r="869" spans="40:46" x14ac:dyDescent="0.25">
      <c r="AN869" s="130"/>
      <c r="AO869" s="130"/>
      <c r="AP869" s="130"/>
      <c r="AQ869" s="130"/>
      <c r="AR869" s="130"/>
      <c r="AS869" s="130"/>
      <c r="AT869" s="130"/>
    </row>
    <row r="870" spans="40:46" x14ac:dyDescent="0.25">
      <c r="AN870" s="130"/>
      <c r="AO870" s="130"/>
      <c r="AP870" s="130"/>
      <c r="AQ870" s="130"/>
      <c r="AR870" s="130"/>
      <c r="AS870" s="130"/>
      <c r="AT870" s="130"/>
    </row>
    <row r="871" spans="40:46" x14ac:dyDescent="0.25">
      <c r="AN871" s="130"/>
      <c r="AO871" s="130"/>
      <c r="AP871" s="130"/>
      <c r="AQ871" s="130"/>
      <c r="AR871" s="130"/>
      <c r="AS871" s="130"/>
      <c r="AT871" s="130"/>
    </row>
    <row r="872" spans="40:46" x14ac:dyDescent="0.25">
      <c r="AN872" s="130"/>
      <c r="AO872" s="130"/>
      <c r="AP872" s="130"/>
      <c r="AQ872" s="130"/>
      <c r="AR872" s="130"/>
      <c r="AS872" s="130"/>
      <c r="AT872" s="130"/>
    </row>
    <row r="873" spans="40:46" x14ac:dyDescent="0.25">
      <c r="AN873" s="130"/>
      <c r="AO873" s="130"/>
      <c r="AP873" s="130"/>
      <c r="AQ873" s="130"/>
      <c r="AR873" s="130"/>
      <c r="AS873" s="130"/>
      <c r="AT873" s="130"/>
    </row>
    <row r="874" spans="40:46" x14ac:dyDescent="0.25">
      <c r="AN874" s="130"/>
      <c r="AO874" s="130"/>
      <c r="AP874" s="130"/>
      <c r="AQ874" s="130"/>
      <c r="AR874" s="130"/>
      <c r="AS874" s="130"/>
      <c r="AT874" s="130"/>
    </row>
    <row r="875" spans="40:46" x14ac:dyDescent="0.25">
      <c r="AN875" s="130"/>
      <c r="AO875" s="130"/>
      <c r="AP875" s="130"/>
      <c r="AQ875" s="130"/>
      <c r="AR875" s="130"/>
      <c r="AS875" s="130"/>
      <c r="AT875" s="130"/>
    </row>
    <row r="876" spans="40:46" x14ac:dyDescent="0.25">
      <c r="AN876" s="130"/>
      <c r="AO876" s="130"/>
      <c r="AP876" s="130"/>
      <c r="AQ876" s="130"/>
      <c r="AR876" s="130"/>
      <c r="AS876" s="130"/>
      <c r="AT876" s="130"/>
    </row>
    <row r="877" spans="40:46" x14ac:dyDescent="0.25">
      <c r="AN877" s="130"/>
      <c r="AO877" s="130"/>
      <c r="AP877" s="130"/>
      <c r="AQ877" s="130"/>
      <c r="AR877" s="130"/>
      <c r="AS877" s="130"/>
      <c r="AT877" s="130"/>
    </row>
    <row r="878" spans="40:46" x14ac:dyDescent="0.25">
      <c r="AN878" s="130"/>
      <c r="AO878" s="130"/>
      <c r="AP878" s="130"/>
      <c r="AQ878" s="130"/>
      <c r="AR878" s="130"/>
      <c r="AS878" s="130"/>
      <c r="AT878" s="130"/>
    </row>
    <row r="879" spans="40:46" x14ac:dyDescent="0.25">
      <c r="AN879" s="130"/>
      <c r="AO879" s="130"/>
      <c r="AP879" s="130"/>
      <c r="AQ879" s="130"/>
      <c r="AR879" s="130"/>
      <c r="AS879" s="130"/>
      <c r="AT879" s="130"/>
    </row>
    <row r="880" spans="40:46" x14ac:dyDescent="0.25">
      <c r="AN880" s="130"/>
      <c r="AO880" s="130"/>
      <c r="AP880" s="130"/>
      <c r="AQ880" s="130"/>
      <c r="AR880" s="130"/>
      <c r="AS880" s="130"/>
      <c r="AT880" s="130"/>
    </row>
    <row r="881" spans="40:46" x14ac:dyDescent="0.25">
      <c r="AN881" s="130"/>
      <c r="AO881" s="130"/>
      <c r="AP881" s="130"/>
      <c r="AQ881" s="130"/>
      <c r="AR881" s="130"/>
      <c r="AS881" s="130"/>
      <c r="AT881" s="130"/>
    </row>
    <row r="882" spans="40:46" x14ac:dyDescent="0.25">
      <c r="AN882" s="130"/>
      <c r="AO882" s="130"/>
      <c r="AP882" s="130"/>
      <c r="AQ882" s="130"/>
      <c r="AR882" s="130"/>
      <c r="AS882" s="130"/>
      <c r="AT882" s="130"/>
    </row>
    <row r="883" spans="40:46" x14ac:dyDescent="0.25">
      <c r="AN883" s="130"/>
      <c r="AO883" s="130"/>
      <c r="AP883" s="130"/>
      <c r="AQ883" s="130"/>
      <c r="AR883" s="130"/>
      <c r="AS883" s="130"/>
      <c r="AT883" s="130"/>
    </row>
    <row r="884" spans="40:46" x14ac:dyDescent="0.25">
      <c r="AN884" s="130"/>
      <c r="AO884" s="130"/>
      <c r="AP884" s="130"/>
      <c r="AQ884" s="130"/>
      <c r="AR884" s="130"/>
      <c r="AS884" s="130"/>
      <c r="AT884" s="130"/>
    </row>
    <row r="885" spans="40:46" x14ac:dyDescent="0.25">
      <c r="AN885" s="130"/>
      <c r="AO885" s="130"/>
      <c r="AP885" s="130"/>
      <c r="AQ885" s="130"/>
      <c r="AR885" s="130"/>
      <c r="AS885" s="130"/>
      <c r="AT885" s="130"/>
    </row>
    <row r="886" spans="40:46" x14ac:dyDescent="0.25">
      <c r="AN886" s="130"/>
      <c r="AO886" s="130"/>
      <c r="AP886" s="130"/>
      <c r="AQ886" s="130"/>
      <c r="AR886" s="130"/>
      <c r="AS886" s="130"/>
      <c r="AT886" s="130"/>
    </row>
    <row r="887" spans="40:46" x14ac:dyDescent="0.25">
      <c r="AN887" s="130"/>
      <c r="AO887" s="130"/>
      <c r="AP887" s="130"/>
      <c r="AQ887" s="130"/>
      <c r="AR887" s="130"/>
      <c r="AS887" s="130"/>
      <c r="AT887" s="130"/>
    </row>
    <row r="888" spans="40:46" x14ac:dyDescent="0.25">
      <c r="AN888" s="130"/>
      <c r="AO888" s="130"/>
      <c r="AP888" s="130"/>
      <c r="AQ888" s="130"/>
      <c r="AR888" s="130"/>
      <c r="AS888" s="130"/>
      <c r="AT888" s="130"/>
    </row>
    <row r="889" spans="40:46" x14ac:dyDescent="0.25">
      <c r="AN889" s="130"/>
      <c r="AO889" s="130"/>
      <c r="AP889" s="130"/>
      <c r="AQ889" s="130"/>
      <c r="AR889" s="130"/>
      <c r="AS889" s="130"/>
      <c r="AT889" s="130"/>
    </row>
    <row r="890" spans="40:46" x14ac:dyDescent="0.25">
      <c r="AN890" s="130"/>
      <c r="AO890" s="130"/>
      <c r="AP890" s="130"/>
      <c r="AQ890" s="130"/>
      <c r="AR890" s="130"/>
      <c r="AS890" s="130"/>
      <c r="AT890" s="130"/>
    </row>
    <row r="891" spans="40:46" x14ac:dyDescent="0.25">
      <c r="AN891" s="130"/>
      <c r="AO891" s="130"/>
      <c r="AP891" s="130"/>
      <c r="AQ891" s="130"/>
      <c r="AR891" s="130"/>
      <c r="AS891" s="130"/>
      <c r="AT891" s="130"/>
    </row>
    <row r="892" spans="40:46" x14ac:dyDescent="0.25">
      <c r="AN892" s="130"/>
      <c r="AO892" s="130"/>
      <c r="AP892" s="130"/>
      <c r="AQ892" s="130"/>
      <c r="AR892" s="130"/>
      <c r="AS892" s="130"/>
      <c r="AT892" s="130"/>
    </row>
    <row r="893" spans="40:46" x14ac:dyDescent="0.25">
      <c r="AN893" s="130"/>
      <c r="AO893" s="130"/>
      <c r="AP893" s="130"/>
      <c r="AQ893" s="130"/>
      <c r="AR893" s="130"/>
      <c r="AS893" s="130"/>
      <c r="AT893" s="130"/>
    </row>
    <row r="894" spans="40:46" x14ac:dyDescent="0.25">
      <c r="AN894" s="130"/>
      <c r="AO894" s="130"/>
      <c r="AP894" s="130"/>
      <c r="AQ894" s="130"/>
      <c r="AR894" s="130"/>
      <c r="AS894" s="130"/>
      <c r="AT894" s="130"/>
    </row>
    <row r="895" spans="40:46" x14ac:dyDescent="0.25">
      <c r="AN895" s="130"/>
      <c r="AO895" s="130"/>
      <c r="AP895" s="130"/>
      <c r="AQ895" s="130"/>
      <c r="AR895" s="130"/>
      <c r="AS895" s="130"/>
      <c r="AT895" s="130"/>
    </row>
    <row r="896" spans="40:46" x14ac:dyDescent="0.25">
      <c r="AN896" s="130"/>
      <c r="AO896" s="130"/>
      <c r="AP896" s="130"/>
      <c r="AQ896" s="130"/>
      <c r="AR896" s="130"/>
      <c r="AS896" s="130"/>
      <c r="AT896" s="130"/>
    </row>
    <row r="897" spans="40:46" x14ac:dyDescent="0.25">
      <c r="AN897" s="130"/>
      <c r="AO897" s="130"/>
      <c r="AP897" s="130"/>
      <c r="AQ897" s="130"/>
      <c r="AR897" s="130"/>
      <c r="AS897" s="130"/>
      <c r="AT897" s="130"/>
    </row>
    <row r="898" spans="40:46" x14ac:dyDescent="0.25">
      <c r="AN898" s="130"/>
      <c r="AO898" s="130"/>
      <c r="AP898" s="130"/>
      <c r="AQ898" s="130"/>
      <c r="AR898" s="130"/>
      <c r="AS898" s="130"/>
      <c r="AT898" s="130"/>
    </row>
    <row r="899" spans="40:46" x14ac:dyDescent="0.25">
      <c r="AN899" s="130"/>
      <c r="AO899" s="130"/>
      <c r="AP899" s="130"/>
      <c r="AQ899" s="130"/>
      <c r="AR899" s="130"/>
      <c r="AS899" s="130"/>
      <c r="AT899" s="130"/>
    </row>
    <row r="900" spans="40:46" x14ac:dyDescent="0.25">
      <c r="AN900" s="130"/>
      <c r="AO900" s="130"/>
      <c r="AP900" s="130"/>
      <c r="AQ900" s="130"/>
      <c r="AR900" s="130"/>
      <c r="AS900" s="130"/>
      <c r="AT900" s="130"/>
    </row>
    <row r="901" spans="40:46" x14ac:dyDescent="0.25">
      <c r="AN901" s="130"/>
      <c r="AO901" s="130"/>
      <c r="AP901" s="130"/>
      <c r="AQ901" s="130"/>
      <c r="AR901" s="130"/>
      <c r="AS901" s="130"/>
      <c r="AT901" s="130"/>
    </row>
    <row r="902" spans="40:46" x14ac:dyDescent="0.25">
      <c r="AN902" s="130"/>
      <c r="AO902" s="130"/>
      <c r="AP902" s="130"/>
      <c r="AQ902" s="130"/>
      <c r="AR902" s="130"/>
      <c r="AS902" s="130"/>
      <c r="AT902" s="130"/>
    </row>
    <row r="903" spans="40:46" x14ac:dyDescent="0.25">
      <c r="AN903" s="130"/>
      <c r="AO903" s="130"/>
      <c r="AP903" s="130"/>
      <c r="AQ903" s="130"/>
      <c r="AR903" s="130"/>
      <c r="AS903" s="130"/>
      <c r="AT903" s="130"/>
    </row>
    <row r="904" spans="40:46" x14ac:dyDescent="0.25">
      <c r="AN904" s="130"/>
      <c r="AO904" s="130"/>
      <c r="AP904" s="130"/>
      <c r="AQ904" s="130"/>
      <c r="AR904" s="130"/>
      <c r="AS904" s="130"/>
      <c r="AT904" s="130"/>
    </row>
    <row r="905" spans="40:46" x14ac:dyDescent="0.25">
      <c r="AN905" s="130"/>
      <c r="AO905" s="130"/>
      <c r="AP905" s="130"/>
      <c r="AQ905" s="130"/>
      <c r="AR905" s="130"/>
      <c r="AS905" s="130"/>
      <c r="AT905" s="130"/>
    </row>
    <row r="906" spans="40:46" x14ac:dyDescent="0.25">
      <c r="AN906" s="130"/>
      <c r="AO906" s="130"/>
      <c r="AP906" s="130"/>
      <c r="AQ906" s="130"/>
      <c r="AR906" s="130"/>
      <c r="AS906" s="130"/>
      <c r="AT906" s="130"/>
    </row>
    <row r="907" spans="40:46" x14ac:dyDescent="0.25">
      <c r="AN907" s="130"/>
      <c r="AO907" s="130"/>
      <c r="AP907" s="130"/>
      <c r="AQ907" s="130"/>
      <c r="AR907" s="130"/>
      <c r="AS907" s="130"/>
      <c r="AT907" s="130"/>
    </row>
    <row r="908" spans="40:46" x14ac:dyDescent="0.25">
      <c r="AN908" s="130"/>
      <c r="AO908" s="130"/>
      <c r="AP908" s="130"/>
      <c r="AQ908" s="130"/>
      <c r="AR908" s="130"/>
      <c r="AS908" s="130"/>
      <c r="AT908" s="130"/>
    </row>
    <row r="909" spans="40:46" x14ac:dyDescent="0.25">
      <c r="AN909" s="130"/>
      <c r="AO909" s="130"/>
      <c r="AP909" s="130"/>
      <c r="AQ909" s="130"/>
      <c r="AR909" s="130"/>
      <c r="AS909" s="130"/>
      <c r="AT909" s="130"/>
    </row>
    <row r="910" spans="40:46" x14ac:dyDescent="0.25">
      <c r="AN910" s="130"/>
      <c r="AO910" s="130"/>
      <c r="AP910" s="130"/>
      <c r="AQ910" s="130"/>
      <c r="AR910" s="130"/>
      <c r="AS910" s="130"/>
      <c r="AT910" s="130"/>
    </row>
    <row r="911" spans="40:46" x14ac:dyDescent="0.25">
      <c r="AN911" s="130"/>
      <c r="AO911" s="130"/>
      <c r="AP911" s="130"/>
      <c r="AQ911" s="130"/>
      <c r="AR911" s="130"/>
      <c r="AS911" s="130"/>
      <c r="AT911" s="130"/>
    </row>
    <row r="912" spans="40:46" x14ac:dyDescent="0.25">
      <c r="AN912" s="130"/>
      <c r="AO912" s="130"/>
      <c r="AP912" s="130"/>
      <c r="AQ912" s="130"/>
      <c r="AR912" s="130"/>
      <c r="AS912" s="130"/>
      <c r="AT912" s="130"/>
    </row>
    <row r="913" spans="40:46" x14ac:dyDescent="0.25">
      <c r="AN913" s="130"/>
      <c r="AO913" s="130"/>
      <c r="AP913" s="130"/>
      <c r="AQ913" s="130"/>
      <c r="AR913" s="130"/>
      <c r="AS913" s="130"/>
      <c r="AT913" s="130"/>
    </row>
    <row r="914" spans="40:46" x14ac:dyDescent="0.25">
      <c r="AN914" s="130"/>
      <c r="AO914" s="130"/>
      <c r="AP914" s="130"/>
      <c r="AQ914" s="130"/>
      <c r="AR914" s="130"/>
      <c r="AS914" s="130"/>
      <c r="AT914" s="130"/>
    </row>
    <row r="915" spans="40:46" x14ac:dyDescent="0.25">
      <c r="AN915" s="130"/>
      <c r="AO915" s="130"/>
      <c r="AP915" s="130"/>
      <c r="AQ915" s="130"/>
      <c r="AR915" s="130"/>
      <c r="AS915" s="130"/>
      <c r="AT915" s="130"/>
    </row>
    <row r="916" spans="40:46" x14ac:dyDescent="0.25">
      <c r="AN916" s="130"/>
      <c r="AO916" s="130"/>
      <c r="AP916" s="130"/>
      <c r="AQ916" s="130"/>
      <c r="AR916" s="130"/>
      <c r="AS916" s="130"/>
      <c r="AT916" s="130"/>
    </row>
    <row r="917" spans="40:46" x14ac:dyDescent="0.25">
      <c r="AN917" s="130"/>
      <c r="AO917" s="130"/>
      <c r="AP917" s="130"/>
      <c r="AQ917" s="130"/>
      <c r="AR917" s="130"/>
      <c r="AS917" s="130"/>
      <c r="AT917" s="130"/>
    </row>
    <row r="918" spans="40:46" x14ac:dyDescent="0.25">
      <c r="AN918" s="130"/>
      <c r="AO918" s="130"/>
      <c r="AP918" s="130"/>
      <c r="AQ918" s="130"/>
      <c r="AR918" s="130"/>
      <c r="AS918" s="130"/>
      <c r="AT918" s="130"/>
    </row>
    <row r="919" spans="40:46" x14ac:dyDescent="0.25">
      <c r="AN919" s="130"/>
      <c r="AO919" s="130"/>
      <c r="AP919" s="130"/>
      <c r="AQ919" s="130"/>
      <c r="AR919" s="130"/>
      <c r="AS919" s="130"/>
      <c r="AT919" s="130"/>
    </row>
    <row r="920" spans="40:46" x14ac:dyDescent="0.25">
      <c r="AN920" s="130"/>
      <c r="AO920" s="130"/>
      <c r="AP920" s="130"/>
      <c r="AQ920" s="130"/>
      <c r="AR920" s="130"/>
      <c r="AS920" s="130"/>
      <c r="AT920" s="130"/>
    </row>
    <row r="921" spans="40:46" x14ac:dyDescent="0.25">
      <c r="AN921" s="130"/>
      <c r="AO921" s="130"/>
      <c r="AP921" s="130"/>
      <c r="AQ921" s="130"/>
      <c r="AR921" s="130"/>
      <c r="AS921" s="130"/>
      <c r="AT921" s="130"/>
    </row>
    <row r="922" spans="40:46" x14ac:dyDescent="0.25">
      <c r="AN922" s="130"/>
      <c r="AO922" s="130"/>
      <c r="AP922" s="130"/>
      <c r="AQ922" s="130"/>
      <c r="AR922" s="130"/>
      <c r="AS922" s="130"/>
      <c r="AT922" s="130"/>
    </row>
    <row r="923" spans="40:46" x14ac:dyDescent="0.25">
      <c r="AN923" s="130"/>
      <c r="AO923" s="130"/>
      <c r="AP923" s="130"/>
      <c r="AQ923" s="130"/>
      <c r="AR923" s="130"/>
      <c r="AS923" s="130"/>
      <c r="AT923" s="130"/>
    </row>
    <row r="924" spans="40:46" x14ac:dyDescent="0.25">
      <c r="AN924" s="130"/>
      <c r="AO924" s="130"/>
      <c r="AP924" s="130"/>
      <c r="AQ924" s="130"/>
      <c r="AR924" s="130"/>
      <c r="AS924" s="130"/>
      <c r="AT924" s="130"/>
    </row>
    <row r="925" spans="40:46" x14ac:dyDescent="0.25">
      <c r="AN925" s="130"/>
      <c r="AO925" s="130"/>
      <c r="AP925" s="130"/>
      <c r="AQ925" s="130"/>
      <c r="AR925" s="130"/>
      <c r="AS925" s="130"/>
      <c r="AT925" s="130"/>
    </row>
    <row r="926" spans="40:46" x14ac:dyDescent="0.25">
      <c r="AN926" s="130"/>
      <c r="AO926" s="130"/>
      <c r="AP926" s="130"/>
      <c r="AQ926" s="130"/>
      <c r="AR926" s="130"/>
      <c r="AS926" s="130"/>
      <c r="AT926" s="130"/>
    </row>
    <row r="927" spans="40:46" x14ac:dyDescent="0.25">
      <c r="AN927" s="130"/>
      <c r="AO927" s="130"/>
      <c r="AP927" s="130"/>
      <c r="AQ927" s="130"/>
      <c r="AR927" s="130"/>
      <c r="AS927" s="130"/>
      <c r="AT927" s="130"/>
    </row>
    <row r="928" spans="40:46" x14ac:dyDescent="0.25">
      <c r="AN928" s="130"/>
      <c r="AO928" s="130"/>
      <c r="AP928" s="130"/>
      <c r="AQ928" s="130"/>
      <c r="AR928" s="130"/>
      <c r="AS928" s="130"/>
      <c r="AT928" s="130"/>
    </row>
    <row r="929" spans="40:46" x14ac:dyDescent="0.25">
      <c r="AN929" s="130"/>
      <c r="AO929" s="130"/>
      <c r="AP929" s="130"/>
      <c r="AQ929" s="130"/>
      <c r="AR929" s="130"/>
      <c r="AS929" s="130"/>
      <c r="AT929" s="130"/>
    </row>
    <row r="930" spans="40:46" x14ac:dyDescent="0.25">
      <c r="AN930" s="130"/>
      <c r="AO930" s="130"/>
      <c r="AP930" s="130"/>
      <c r="AQ930" s="130"/>
      <c r="AR930" s="130"/>
      <c r="AS930" s="130"/>
      <c r="AT930" s="130"/>
    </row>
    <row r="931" spans="40:46" x14ac:dyDescent="0.25">
      <c r="AN931" s="130"/>
      <c r="AO931" s="130"/>
      <c r="AP931" s="130"/>
      <c r="AQ931" s="130"/>
      <c r="AR931" s="130"/>
      <c r="AS931" s="130"/>
      <c r="AT931" s="130"/>
    </row>
    <row r="932" spans="40:46" x14ac:dyDescent="0.25">
      <c r="AN932" s="130"/>
      <c r="AO932" s="130"/>
      <c r="AP932" s="130"/>
      <c r="AQ932" s="130"/>
      <c r="AR932" s="130"/>
      <c r="AS932" s="130"/>
      <c r="AT932" s="130"/>
    </row>
    <row r="933" spans="40:46" x14ac:dyDescent="0.25">
      <c r="AN933" s="130"/>
      <c r="AO933" s="130"/>
      <c r="AP933" s="130"/>
      <c r="AQ933" s="130"/>
      <c r="AR933" s="130"/>
      <c r="AS933" s="130"/>
      <c r="AT933" s="130"/>
    </row>
    <row r="934" spans="40:46" x14ac:dyDescent="0.25">
      <c r="AN934" s="130"/>
      <c r="AO934" s="130"/>
      <c r="AP934" s="130"/>
      <c r="AQ934" s="130"/>
      <c r="AR934" s="130"/>
      <c r="AS934" s="130"/>
      <c r="AT934" s="130"/>
    </row>
    <row r="935" spans="40:46" x14ac:dyDescent="0.25">
      <c r="AN935" s="130"/>
      <c r="AO935" s="130"/>
      <c r="AP935" s="130"/>
      <c r="AQ935" s="130"/>
      <c r="AR935" s="130"/>
      <c r="AS935" s="130"/>
      <c r="AT935" s="130"/>
    </row>
    <row r="936" spans="40:46" x14ac:dyDescent="0.25">
      <c r="AN936" s="130"/>
      <c r="AO936" s="130"/>
      <c r="AP936" s="130"/>
      <c r="AQ936" s="130"/>
      <c r="AR936" s="130"/>
      <c r="AS936" s="130"/>
      <c r="AT936" s="130"/>
    </row>
    <row r="937" spans="40:46" x14ac:dyDescent="0.25">
      <c r="AN937" s="130"/>
      <c r="AO937" s="130"/>
      <c r="AP937" s="130"/>
      <c r="AQ937" s="130"/>
      <c r="AR937" s="130"/>
      <c r="AS937" s="130"/>
      <c r="AT937" s="130"/>
    </row>
    <row r="938" spans="40:46" x14ac:dyDescent="0.25">
      <c r="AN938" s="130"/>
      <c r="AO938" s="130"/>
      <c r="AP938" s="130"/>
      <c r="AQ938" s="130"/>
      <c r="AR938" s="130"/>
      <c r="AS938" s="130"/>
      <c r="AT938" s="130"/>
    </row>
    <row r="939" spans="40:46" x14ac:dyDescent="0.25">
      <c r="AN939" s="130"/>
      <c r="AO939" s="130"/>
      <c r="AP939" s="130"/>
      <c r="AQ939" s="130"/>
      <c r="AR939" s="130"/>
      <c r="AS939" s="130"/>
      <c r="AT939" s="130"/>
    </row>
    <row r="940" spans="40:46" x14ac:dyDescent="0.25">
      <c r="AN940" s="130"/>
      <c r="AO940" s="130"/>
      <c r="AP940" s="130"/>
      <c r="AQ940" s="130"/>
      <c r="AR940" s="130"/>
      <c r="AS940" s="130"/>
      <c r="AT940" s="130"/>
    </row>
    <row r="941" spans="40:46" x14ac:dyDescent="0.25">
      <c r="AN941" s="130"/>
      <c r="AO941" s="130"/>
      <c r="AP941" s="130"/>
      <c r="AQ941" s="130"/>
      <c r="AR941" s="130"/>
      <c r="AS941" s="130"/>
      <c r="AT941" s="130"/>
    </row>
    <row r="942" spans="40:46" x14ac:dyDescent="0.25">
      <c r="AN942" s="130"/>
      <c r="AO942" s="130"/>
      <c r="AP942" s="130"/>
      <c r="AQ942" s="130"/>
      <c r="AR942" s="130"/>
      <c r="AS942" s="130"/>
      <c r="AT942" s="130"/>
    </row>
    <row r="943" spans="40:46" x14ac:dyDescent="0.25">
      <c r="AN943" s="130"/>
      <c r="AO943" s="130"/>
      <c r="AP943" s="130"/>
      <c r="AQ943" s="130"/>
      <c r="AR943" s="130"/>
      <c r="AS943" s="130"/>
      <c r="AT943" s="130"/>
    </row>
    <row r="944" spans="40:46" x14ac:dyDescent="0.25">
      <c r="AN944" s="130"/>
      <c r="AO944" s="130"/>
      <c r="AP944" s="130"/>
      <c r="AQ944" s="130"/>
      <c r="AR944" s="130"/>
      <c r="AS944" s="130"/>
      <c r="AT944" s="130"/>
    </row>
    <row r="945" spans="40:46" x14ac:dyDescent="0.25">
      <c r="AN945" s="130"/>
      <c r="AO945" s="130"/>
      <c r="AP945" s="130"/>
      <c r="AQ945" s="130"/>
      <c r="AR945" s="130"/>
      <c r="AS945" s="130"/>
      <c r="AT945" s="130"/>
    </row>
    <row r="946" spans="40:46" x14ac:dyDescent="0.25">
      <c r="AN946" s="130"/>
      <c r="AO946" s="130"/>
      <c r="AP946" s="130"/>
      <c r="AQ946" s="130"/>
      <c r="AR946" s="130"/>
      <c r="AS946" s="130"/>
      <c r="AT946" s="130"/>
    </row>
    <row r="947" spans="40:46" x14ac:dyDescent="0.25">
      <c r="AN947" s="130"/>
      <c r="AO947" s="130"/>
      <c r="AP947" s="130"/>
      <c r="AQ947" s="130"/>
      <c r="AR947" s="130"/>
      <c r="AS947" s="130"/>
      <c r="AT947" s="130"/>
    </row>
    <row r="948" spans="40:46" x14ac:dyDescent="0.25">
      <c r="AN948" s="130"/>
      <c r="AO948" s="130"/>
      <c r="AP948" s="130"/>
      <c r="AQ948" s="130"/>
      <c r="AR948" s="130"/>
      <c r="AS948" s="130"/>
      <c r="AT948" s="130"/>
    </row>
    <row r="949" spans="40:46" x14ac:dyDescent="0.25">
      <c r="AN949" s="130"/>
      <c r="AO949" s="130"/>
      <c r="AP949" s="130"/>
      <c r="AQ949" s="130"/>
      <c r="AR949" s="130"/>
      <c r="AS949" s="130"/>
      <c r="AT949" s="130"/>
    </row>
    <row r="950" spans="40:46" x14ac:dyDescent="0.25">
      <c r="AN950" s="130"/>
      <c r="AO950" s="130"/>
      <c r="AP950" s="130"/>
      <c r="AQ950" s="130"/>
      <c r="AR950" s="130"/>
      <c r="AS950" s="130"/>
      <c r="AT950" s="130"/>
    </row>
    <row r="951" spans="40:46" x14ac:dyDescent="0.25">
      <c r="AN951" s="130"/>
      <c r="AO951" s="130"/>
      <c r="AP951" s="130"/>
      <c r="AQ951" s="130"/>
      <c r="AR951" s="130"/>
      <c r="AS951" s="130"/>
      <c r="AT951" s="130"/>
    </row>
    <row r="952" spans="40:46" x14ac:dyDescent="0.25">
      <c r="AN952" s="130"/>
      <c r="AO952" s="130"/>
      <c r="AP952" s="130"/>
      <c r="AQ952" s="130"/>
      <c r="AR952" s="130"/>
      <c r="AS952" s="130"/>
      <c r="AT952" s="130"/>
    </row>
    <row r="953" spans="40:46" x14ac:dyDescent="0.25">
      <c r="AN953" s="130"/>
      <c r="AO953" s="130"/>
      <c r="AP953" s="130"/>
      <c r="AQ953" s="130"/>
      <c r="AR953" s="130"/>
      <c r="AS953" s="130"/>
      <c r="AT953" s="130"/>
    </row>
    <row r="954" spans="40:46" x14ac:dyDescent="0.25">
      <c r="AN954" s="130"/>
      <c r="AO954" s="130"/>
      <c r="AP954" s="130"/>
      <c r="AQ954" s="130"/>
      <c r="AR954" s="130"/>
      <c r="AS954" s="130"/>
      <c r="AT954" s="130"/>
    </row>
    <row r="955" spans="40:46" x14ac:dyDescent="0.25">
      <c r="AN955" s="130"/>
      <c r="AO955" s="130"/>
      <c r="AP955" s="130"/>
      <c r="AQ955" s="130"/>
      <c r="AR955" s="130"/>
      <c r="AS955" s="130"/>
      <c r="AT955" s="130"/>
    </row>
    <row r="956" spans="40:46" x14ac:dyDescent="0.25">
      <c r="AN956" s="130"/>
      <c r="AO956" s="130"/>
      <c r="AP956" s="130"/>
      <c r="AQ956" s="130"/>
      <c r="AR956" s="130"/>
      <c r="AS956" s="130"/>
      <c r="AT956" s="130"/>
    </row>
    <row r="957" spans="40:46" x14ac:dyDescent="0.25">
      <c r="AN957" s="130"/>
      <c r="AO957" s="130"/>
      <c r="AP957" s="130"/>
      <c r="AQ957" s="130"/>
      <c r="AR957" s="130"/>
      <c r="AS957" s="130"/>
      <c r="AT957" s="130"/>
    </row>
    <row r="958" spans="40:46" x14ac:dyDescent="0.25">
      <c r="AN958" s="130"/>
      <c r="AO958" s="130"/>
      <c r="AP958" s="130"/>
      <c r="AQ958" s="130"/>
      <c r="AR958" s="130"/>
      <c r="AS958" s="130"/>
      <c r="AT958" s="130"/>
    </row>
    <row r="959" spans="40:46" x14ac:dyDescent="0.25">
      <c r="AN959" s="130"/>
      <c r="AO959" s="130"/>
      <c r="AP959" s="130"/>
      <c r="AQ959" s="130"/>
      <c r="AR959" s="130"/>
      <c r="AS959" s="130"/>
      <c r="AT959" s="130"/>
    </row>
    <row r="960" spans="40:46" x14ac:dyDescent="0.25">
      <c r="AN960" s="130"/>
      <c r="AO960" s="130"/>
      <c r="AP960" s="130"/>
      <c r="AQ960" s="130"/>
      <c r="AR960" s="130"/>
      <c r="AS960" s="130"/>
      <c r="AT960" s="130"/>
    </row>
    <row r="961" spans="40:46" x14ac:dyDescent="0.25">
      <c r="AN961" s="130"/>
      <c r="AO961" s="130"/>
      <c r="AP961" s="130"/>
      <c r="AQ961" s="130"/>
      <c r="AR961" s="130"/>
      <c r="AS961" s="130"/>
      <c r="AT961" s="130"/>
    </row>
    <row r="962" spans="40:46" x14ac:dyDescent="0.25">
      <c r="AN962" s="130"/>
      <c r="AO962" s="130"/>
      <c r="AP962" s="130"/>
      <c r="AQ962" s="130"/>
      <c r="AR962" s="130"/>
      <c r="AS962" s="130"/>
      <c r="AT962" s="130"/>
    </row>
    <row r="963" spans="40:46" x14ac:dyDescent="0.25">
      <c r="AN963" s="130"/>
      <c r="AO963" s="130"/>
      <c r="AP963" s="130"/>
      <c r="AQ963" s="130"/>
      <c r="AR963" s="130"/>
      <c r="AS963" s="130"/>
      <c r="AT963" s="130"/>
    </row>
    <row r="964" spans="40:46" x14ac:dyDescent="0.25">
      <c r="AN964" s="130"/>
      <c r="AO964" s="130"/>
      <c r="AP964" s="130"/>
      <c r="AQ964" s="130"/>
      <c r="AR964" s="130"/>
      <c r="AS964" s="130"/>
      <c r="AT964" s="130"/>
    </row>
    <row r="965" spans="40:46" x14ac:dyDescent="0.25">
      <c r="AN965" s="130"/>
      <c r="AO965" s="130"/>
      <c r="AP965" s="130"/>
      <c r="AQ965" s="130"/>
      <c r="AR965" s="130"/>
      <c r="AS965" s="130"/>
      <c r="AT965" s="130"/>
    </row>
    <row r="966" spans="40:46" x14ac:dyDescent="0.25">
      <c r="AN966" s="130"/>
      <c r="AO966" s="130"/>
      <c r="AP966" s="130"/>
      <c r="AQ966" s="130"/>
      <c r="AR966" s="130"/>
      <c r="AS966" s="130"/>
      <c r="AT966" s="130"/>
    </row>
    <row r="967" spans="40:46" x14ac:dyDescent="0.25">
      <c r="AN967" s="130"/>
      <c r="AO967" s="130"/>
      <c r="AP967" s="130"/>
      <c r="AQ967" s="130"/>
      <c r="AR967" s="130"/>
      <c r="AS967" s="130"/>
      <c r="AT967" s="130"/>
    </row>
    <row r="968" spans="40:46" x14ac:dyDescent="0.25">
      <c r="AN968" s="130"/>
      <c r="AO968" s="130"/>
      <c r="AP968" s="130"/>
      <c r="AQ968" s="130"/>
      <c r="AR968" s="130"/>
      <c r="AS968" s="130"/>
      <c r="AT968" s="130"/>
    </row>
    <row r="969" spans="40:46" x14ac:dyDescent="0.25">
      <c r="AN969" s="130"/>
      <c r="AO969" s="130"/>
      <c r="AP969" s="130"/>
      <c r="AQ969" s="130"/>
      <c r="AR969" s="130"/>
      <c r="AS969" s="130"/>
      <c r="AT969" s="130"/>
    </row>
    <row r="970" spans="40:46" x14ac:dyDescent="0.25">
      <c r="AN970" s="130"/>
      <c r="AO970" s="130"/>
      <c r="AP970" s="130"/>
      <c r="AQ970" s="130"/>
      <c r="AR970" s="130"/>
      <c r="AS970" s="130"/>
      <c r="AT970" s="130"/>
    </row>
    <row r="971" spans="40:46" x14ac:dyDescent="0.25">
      <c r="AN971" s="130"/>
      <c r="AO971" s="130"/>
      <c r="AP971" s="130"/>
      <c r="AQ971" s="130"/>
      <c r="AR971" s="130"/>
      <c r="AS971" s="130"/>
      <c r="AT971" s="130"/>
    </row>
    <row r="972" spans="40:46" x14ac:dyDescent="0.25">
      <c r="AN972" s="130"/>
      <c r="AO972" s="130"/>
      <c r="AP972" s="130"/>
      <c r="AQ972" s="130"/>
      <c r="AR972" s="130"/>
      <c r="AS972" s="130"/>
      <c r="AT972" s="130"/>
    </row>
    <row r="973" spans="40:46" x14ac:dyDescent="0.25">
      <c r="AN973" s="130"/>
      <c r="AO973" s="130"/>
      <c r="AP973" s="130"/>
      <c r="AQ973" s="130"/>
      <c r="AR973" s="130"/>
      <c r="AS973" s="130"/>
      <c r="AT973" s="130"/>
    </row>
    <row r="974" spans="40:46" x14ac:dyDescent="0.25">
      <c r="AN974" s="130"/>
      <c r="AO974" s="130"/>
      <c r="AP974" s="130"/>
      <c r="AQ974" s="130"/>
      <c r="AR974" s="130"/>
      <c r="AS974" s="130"/>
      <c r="AT974" s="130"/>
    </row>
    <row r="975" spans="40:46" x14ac:dyDescent="0.25">
      <c r="AN975" s="130"/>
      <c r="AO975" s="130"/>
      <c r="AP975" s="130"/>
      <c r="AQ975" s="130"/>
      <c r="AR975" s="130"/>
      <c r="AS975" s="130"/>
      <c r="AT975" s="130"/>
    </row>
    <row r="976" spans="40:46" x14ac:dyDescent="0.25">
      <c r="AN976" s="130"/>
      <c r="AO976" s="130"/>
      <c r="AP976" s="130"/>
      <c r="AQ976" s="130"/>
      <c r="AR976" s="130"/>
      <c r="AS976" s="130"/>
      <c r="AT976" s="130"/>
    </row>
    <row r="977" spans="40:46" x14ac:dyDescent="0.25">
      <c r="AN977" s="130"/>
      <c r="AO977" s="130"/>
      <c r="AP977" s="130"/>
      <c r="AQ977" s="130"/>
      <c r="AR977" s="130"/>
      <c r="AS977" s="130"/>
      <c r="AT977" s="130"/>
    </row>
    <row r="978" spans="40:46" x14ac:dyDescent="0.25">
      <c r="AN978" s="130"/>
      <c r="AO978" s="130"/>
      <c r="AP978" s="130"/>
      <c r="AQ978" s="130"/>
      <c r="AR978" s="130"/>
      <c r="AS978" s="130"/>
      <c r="AT978" s="130"/>
    </row>
    <row r="979" spans="40:46" x14ac:dyDescent="0.25">
      <c r="AN979" s="130"/>
      <c r="AO979" s="130"/>
      <c r="AP979" s="130"/>
      <c r="AQ979" s="130"/>
      <c r="AR979" s="130"/>
      <c r="AS979" s="130"/>
      <c r="AT979" s="130"/>
    </row>
    <row r="980" spans="40:46" x14ac:dyDescent="0.25">
      <c r="AN980" s="130"/>
      <c r="AO980" s="130"/>
      <c r="AP980" s="130"/>
      <c r="AQ980" s="130"/>
      <c r="AR980" s="130"/>
      <c r="AS980" s="130"/>
      <c r="AT980" s="130"/>
    </row>
    <row r="981" spans="40:46" x14ac:dyDescent="0.25">
      <c r="AN981" s="130"/>
      <c r="AO981" s="130"/>
      <c r="AP981" s="130"/>
      <c r="AQ981" s="130"/>
      <c r="AR981" s="130"/>
      <c r="AS981" s="130"/>
      <c r="AT981" s="130"/>
    </row>
    <row r="982" spans="40:46" x14ac:dyDescent="0.25">
      <c r="AN982" s="130"/>
      <c r="AO982" s="130"/>
      <c r="AP982" s="130"/>
      <c r="AQ982" s="130"/>
      <c r="AR982" s="130"/>
      <c r="AS982" s="130"/>
      <c r="AT982" s="130"/>
    </row>
    <row r="983" spans="40:46" x14ac:dyDescent="0.25">
      <c r="AN983" s="130"/>
      <c r="AO983" s="130"/>
      <c r="AP983" s="130"/>
      <c r="AQ983" s="130"/>
      <c r="AR983" s="130"/>
      <c r="AS983" s="130"/>
      <c r="AT983" s="130"/>
    </row>
    <row r="984" spans="40:46" x14ac:dyDescent="0.25">
      <c r="AN984" s="130"/>
      <c r="AO984" s="130"/>
      <c r="AP984" s="130"/>
      <c r="AQ984" s="130"/>
      <c r="AR984" s="130"/>
      <c r="AS984" s="130"/>
      <c r="AT984" s="130"/>
    </row>
    <row r="985" spans="40:46" x14ac:dyDescent="0.25">
      <c r="AN985" s="130"/>
      <c r="AO985" s="130"/>
      <c r="AP985" s="130"/>
      <c r="AQ985" s="130"/>
      <c r="AR985" s="130"/>
      <c r="AS985" s="130"/>
      <c r="AT985" s="130"/>
    </row>
    <row r="986" spans="40:46" x14ac:dyDescent="0.25">
      <c r="AN986" s="130"/>
      <c r="AO986" s="130"/>
      <c r="AP986" s="130"/>
      <c r="AQ986" s="130"/>
      <c r="AR986" s="130"/>
      <c r="AS986" s="130"/>
      <c r="AT986" s="130"/>
    </row>
    <row r="987" spans="40:46" x14ac:dyDescent="0.25">
      <c r="AN987" s="130"/>
      <c r="AO987" s="130"/>
      <c r="AP987" s="130"/>
      <c r="AQ987" s="130"/>
      <c r="AR987" s="130"/>
      <c r="AS987" s="130"/>
      <c r="AT987" s="130"/>
    </row>
    <row r="988" spans="40:46" x14ac:dyDescent="0.25">
      <c r="AN988" s="130"/>
      <c r="AO988" s="130"/>
      <c r="AP988" s="130"/>
      <c r="AQ988" s="130"/>
      <c r="AR988" s="130"/>
      <c r="AS988" s="130"/>
      <c r="AT988" s="130"/>
    </row>
    <row r="989" spans="40:46" x14ac:dyDescent="0.25">
      <c r="AN989" s="130"/>
      <c r="AO989" s="130"/>
      <c r="AP989" s="130"/>
      <c r="AQ989" s="130"/>
      <c r="AR989" s="130"/>
      <c r="AS989" s="130"/>
      <c r="AT989" s="130"/>
    </row>
    <row r="990" spans="40:46" x14ac:dyDescent="0.25">
      <c r="AN990" s="130"/>
      <c r="AO990" s="130"/>
      <c r="AP990" s="130"/>
      <c r="AQ990" s="130"/>
      <c r="AR990" s="130"/>
      <c r="AS990" s="130"/>
      <c r="AT990" s="130"/>
    </row>
    <row r="991" spans="40:46" x14ac:dyDescent="0.25">
      <c r="AN991" s="130"/>
      <c r="AO991" s="130"/>
      <c r="AP991" s="130"/>
      <c r="AQ991" s="130"/>
      <c r="AR991" s="130"/>
      <c r="AS991" s="130"/>
      <c r="AT991" s="130"/>
    </row>
    <row r="992" spans="40:46" x14ac:dyDescent="0.25">
      <c r="AN992" s="130"/>
      <c r="AO992" s="130"/>
      <c r="AP992" s="130"/>
      <c r="AQ992" s="130"/>
      <c r="AR992" s="130"/>
      <c r="AS992" s="130"/>
      <c r="AT992" s="130"/>
    </row>
    <row r="993" spans="40:46" x14ac:dyDescent="0.25">
      <c r="AN993" s="130"/>
      <c r="AO993" s="130"/>
      <c r="AP993" s="130"/>
      <c r="AQ993" s="130"/>
      <c r="AR993" s="130"/>
      <c r="AS993" s="130"/>
      <c r="AT993" s="130"/>
    </row>
    <row r="994" spans="40:46" x14ac:dyDescent="0.25">
      <c r="AN994" s="130"/>
      <c r="AO994" s="130"/>
      <c r="AP994" s="130"/>
      <c r="AQ994" s="130"/>
      <c r="AR994" s="130"/>
      <c r="AS994" s="130"/>
      <c r="AT994" s="130"/>
    </row>
    <row r="995" spans="40:46" x14ac:dyDescent="0.25">
      <c r="AN995" s="130"/>
      <c r="AO995" s="130"/>
      <c r="AP995" s="130"/>
      <c r="AQ995" s="130"/>
      <c r="AR995" s="130"/>
      <c r="AS995" s="130"/>
      <c r="AT995" s="130"/>
    </row>
    <row r="996" spans="40:46" x14ac:dyDescent="0.25">
      <c r="AN996" s="130"/>
      <c r="AO996" s="130"/>
      <c r="AP996" s="130"/>
      <c r="AQ996" s="130"/>
      <c r="AR996" s="130"/>
      <c r="AS996" s="130"/>
      <c r="AT996" s="130"/>
    </row>
    <row r="997" spans="40:46" x14ac:dyDescent="0.25">
      <c r="AN997" s="130"/>
      <c r="AO997" s="130"/>
      <c r="AP997" s="130"/>
      <c r="AQ997" s="130"/>
      <c r="AR997" s="130"/>
      <c r="AS997" s="130"/>
      <c r="AT997" s="130"/>
    </row>
    <row r="998" spans="40:46" x14ac:dyDescent="0.25">
      <c r="AN998" s="130"/>
      <c r="AO998" s="130"/>
      <c r="AP998" s="130"/>
      <c r="AQ998" s="130"/>
      <c r="AR998" s="130"/>
      <c r="AS998" s="130"/>
      <c r="AT998" s="130"/>
    </row>
    <row r="999" spans="40:46" x14ac:dyDescent="0.25">
      <c r="AN999" s="130"/>
      <c r="AO999" s="130"/>
      <c r="AP999" s="130"/>
      <c r="AQ999" s="130"/>
      <c r="AR999" s="130"/>
      <c r="AS999" s="130"/>
      <c r="AT999" s="130"/>
    </row>
    <row r="1000" spans="40:46" x14ac:dyDescent="0.25">
      <c r="AN1000" s="130"/>
      <c r="AO1000" s="130"/>
      <c r="AP1000" s="130"/>
      <c r="AQ1000" s="130"/>
      <c r="AR1000" s="130"/>
      <c r="AS1000" s="130"/>
      <c r="AT1000" s="130"/>
    </row>
    <row r="1001" spans="40:46" x14ac:dyDescent="0.25">
      <c r="AN1001" s="130"/>
      <c r="AO1001" s="130"/>
      <c r="AP1001" s="130"/>
      <c r="AQ1001" s="130"/>
      <c r="AR1001" s="130"/>
      <c r="AS1001" s="130"/>
      <c r="AT1001" s="130"/>
    </row>
    <row r="1002" spans="40:46" x14ac:dyDescent="0.25">
      <c r="AN1002" s="130"/>
      <c r="AO1002" s="130"/>
      <c r="AP1002" s="130"/>
      <c r="AQ1002" s="130"/>
      <c r="AR1002" s="130"/>
      <c r="AS1002" s="130"/>
      <c r="AT1002" s="130"/>
    </row>
    <row r="1003" spans="40:46" x14ac:dyDescent="0.25">
      <c r="AN1003" s="130"/>
      <c r="AO1003" s="130"/>
      <c r="AP1003" s="130"/>
      <c r="AQ1003" s="130"/>
      <c r="AR1003" s="130"/>
      <c r="AS1003" s="130"/>
      <c r="AT1003" s="130"/>
    </row>
    <row r="1004" spans="40:46" x14ac:dyDescent="0.25">
      <c r="AN1004" s="130"/>
      <c r="AO1004" s="130"/>
      <c r="AP1004" s="130"/>
      <c r="AQ1004" s="130"/>
      <c r="AR1004" s="130"/>
      <c r="AS1004" s="130"/>
      <c r="AT1004" s="130"/>
    </row>
    <row r="1005" spans="40:46" x14ac:dyDescent="0.25">
      <c r="AN1005" s="130"/>
      <c r="AO1005" s="130"/>
      <c r="AP1005" s="130"/>
      <c r="AQ1005" s="130"/>
      <c r="AR1005" s="130"/>
      <c r="AS1005" s="130"/>
      <c r="AT1005" s="130"/>
    </row>
    <row r="1006" spans="40:46" x14ac:dyDescent="0.25">
      <c r="AN1006" s="130"/>
      <c r="AO1006" s="130"/>
      <c r="AP1006" s="130"/>
      <c r="AQ1006" s="130"/>
      <c r="AR1006" s="130"/>
      <c r="AS1006" s="130"/>
      <c r="AT1006" s="130"/>
    </row>
    <row r="1007" spans="40:46" x14ac:dyDescent="0.25">
      <c r="AN1007" s="130"/>
      <c r="AO1007" s="130"/>
      <c r="AP1007" s="130"/>
      <c r="AQ1007" s="130"/>
      <c r="AR1007" s="130"/>
      <c r="AS1007" s="130"/>
      <c r="AT1007" s="130"/>
    </row>
    <row r="1008" spans="40:46" x14ac:dyDescent="0.25">
      <c r="AN1008" s="130"/>
      <c r="AO1008" s="130"/>
      <c r="AP1008" s="130"/>
      <c r="AQ1008" s="130"/>
      <c r="AR1008" s="130"/>
      <c r="AS1008" s="130"/>
      <c r="AT1008" s="130"/>
    </row>
    <row r="1009" spans="40:46" x14ac:dyDescent="0.25">
      <c r="AN1009" s="130"/>
      <c r="AO1009" s="130"/>
      <c r="AP1009" s="130"/>
      <c r="AQ1009" s="130"/>
      <c r="AR1009" s="130"/>
      <c r="AS1009" s="130"/>
      <c r="AT1009" s="130"/>
    </row>
    <row r="1010" spans="40:46" x14ac:dyDescent="0.25">
      <c r="AN1010" s="130"/>
      <c r="AO1010" s="130"/>
      <c r="AP1010" s="130"/>
      <c r="AQ1010" s="130"/>
      <c r="AR1010" s="130"/>
      <c r="AS1010" s="130"/>
      <c r="AT1010" s="130"/>
    </row>
    <row r="1011" spans="40:46" x14ac:dyDescent="0.25">
      <c r="AN1011" s="130"/>
      <c r="AO1011" s="130"/>
      <c r="AP1011" s="130"/>
      <c r="AQ1011" s="130"/>
      <c r="AR1011" s="130"/>
      <c r="AS1011" s="130"/>
      <c r="AT1011" s="130"/>
    </row>
    <row r="1012" spans="40:46" x14ac:dyDescent="0.25">
      <c r="AN1012" s="130"/>
      <c r="AO1012" s="130"/>
      <c r="AP1012" s="130"/>
      <c r="AQ1012" s="130"/>
      <c r="AR1012" s="130"/>
      <c r="AS1012" s="130"/>
      <c r="AT1012" s="130"/>
    </row>
    <row r="1013" spans="40:46" x14ac:dyDescent="0.25">
      <c r="AN1013" s="130"/>
      <c r="AO1013" s="130"/>
      <c r="AP1013" s="130"/>
      <c r="AQ1013" s="130"/>
      <c r="AR1013" s="130"/>
      <c r="AS1013" s="130"/>
      <c r="AT1013" s="130"/>
    </row>
    <row r="1014" spans="40:46" x14ac:dyDescent="0.25">
      <c r="AN1014" s="130"/>
      <c r="AO1014" s="130"/>
      <c r="AP1014" s="130"/>
      <c r="AQ1014" s="130"/>
      <c r="AR1014" s="130"/>
      <c r="AS1014" s="130"/>
      <c r="AT1014" s="130"/>
    </row>
    <row r="1015" spans="40:46" x14ac:dyDescent="0.25">
      <c r="AN1015" s="130"/>
      <c r="AO1015" s="130"/>
      <c r="AP1015" s="130"/>
      <c r="AQ1015" s="130"/>
      <c r="AR1015" s="130"/>
      <c r="AS1015" s="130"/>
      <c r="AT1015" s="130"/>
    </row>
    <row r="1016" spans="40:46" x14ac:dyDescent="0.25">
      <c r="AN1016" s="130"/>
      <c r="AO1016" s="130"/>
      <c r="AP1016" s="130"/>
      <c r="AQ1016" s="130"/>
      <c r="AR1016" s="130"/>
      <c r="AS1016" s="130"/>
      <c r="AT1016" s="130"/>
    </row>
    <row r="1017" spans="40:46" x14ac:dyDescent="0.25">
      <c r="AN1017" s="130"/>
      <c r="AO1017" s="130"/>
      <c r="AP1017" s="130"/>
      <c r="AQ1017" s="130"/>
      <c r="AR1017" s="130"/>
      <c r="AS1017" s="130"/>
      <c r="AT1017" s="130"/>
    </row>
    <row r="1018" spans="40:46" x14ac:dyDescent="0.25">
      <c r="AN1018" s="130"/>
      <c r="AO1018" s="130"/>
      <c r="AP1018" s="130"/>
      <c r="AQ1018" s="130"/>
      <c r="AR1018" s="130"/>
      <c r="AS1018" s="130"/>
      <c r="AT1018" s="130"/>
    </row>
    <row r="1019" spans="40:46" x14ac:dyDescent="0.25">
      <c r="AN1019" s="130"/>
      <c r="AO1019" s="130"/>
      <c r="AP1019" s="130"/>
      <c r="AQ1019" s="130"/>
      <c r="AR1019" s="130"/>
      <c r="AS1019" s="130"/>
      <c r="AT1019" s="130"/>
    </row>
    <row r="1020" spans="40:46" x14ac:dyDescent="0.25">
      <c r="AN1020" s="130"/>
      <c r="AO1020" s="130"/>
      <c r="AP1020" s="130"/>
      <c r="AQ1020" s="130"/>
      <c r="AR1020" s="130"/>
      <c r="AS1020" s="130"/>
      <c r="AT1020" s="130"/>
    </row>
    <row r="1021" spans="40:46" x14ac:dyDescent="0.25">
      <c r="AN1021" s="130"/>
      <c r="AO1021" s="130"/>
      <c r="AP1021" s="130"/>
      <c r="AQ1021" s="130"/>
      <c r="AR1021" s="130"/>
      <c r="AS1021" s="130"/>
      <c r="AT1021" s="130"/>
    </row>
    <row r="1022" spans="40:46" x14ac:dyDescent="0.25">
      <c r="AN1022" s="130"/>
      <c r="AO1022" s="130"/>
      <c r="AP1022" s="130"/>
      <c r="AQ1022" s="130"/>
      <c r="AR1022" s="130"/>
      <c r="AS1022" s="130"/>
      <c r="AT1022" s="130"/>
    </row>
    <row r="1023" spans="40:46" x14ac:dyDescent="0.25">
      <c r="AN1023" s="130"/>
      <c r="AO1023" s="130"/>
      <c r="AP1023" s="130"/>
      <c r="AQ1023" s="130"/>
      <c r="AR1023" s="130"/>
      <c r="AS1023" s="130"/>
      <c r="AT1023" s="130"/>
    </row>
    <row r="1024" spans="40:46" x14ac:dyDescent="0.25">
      <c r="AN1024" s="130"/>
      <c r="AO1024" s="130"/>
      <c r="AP1024" s="130"/>
      <c r="AQ1024" s="130"/>
      <c r="AR1024" s="130"/>
      <c r="AS1024" s="130"/>
      <c r="AT1024" s="130"/>
    </row>
    <row r="1025" spans="40:46" x14ac:dyDescent="0.25">
      <c r="AN1025" s="130"/>
      <c r="AO1025" s="130"/>
      <c r="AP1025" s="130"/>
      <c r="AQ1025" s="130"/>
      <c r="AR1025" s="130"/>
      <c r="AS1025" s="130"/>
      <c r="AT1025" s="130"/>
    </row>
    <row r="1026" spans="40:46" x14ac:dyDescent="0.25">
      <c r="AN1026" s="130"/>
      <c r="AO1026" s="130"/>
      <c r="AP1026" s="130"/>
      <c r="AQ1026" s="130"/>
      <c r="AR1026" s="130"/>
      <c r="AS1026" s="130"/>
      <c r="AT1026" s="130"/>
    </row>
    <row r="1027" spans="40:46" x14ac:dyDescent="0.25">
      <c r="AN1027" s="130"/>
      <c r="AO1027" s="130"/>
      <c r="AP1027" s="130"/>
      <c r="AQ1027" s="130"/>
      <c r="AR1027" s="130"/>
      <c r="AS1027" s="130"/>
      <c r="AT1027" s="130"/>
    </row>
    <row r="1028" spans="40:46" x14ac:dyDescent="0.25">
      <c r="AN1028" s="130"/>
      <c r="AO1028" s="130"/>
      <c r="AP1028" s="130"/>
      <c r="AQ1028" s="130"/>
      <c r="AR1028" s="130"/>
      <c r="AS1028" s="130"/>
      <c r="AT1028" s="130"/>
    </row>
    <row r="1029" spans="40:46" x14ac:dyDescent="0.25">
      <c r="AN1029" s="130"/>
      <c r="AO1029" s="130"/>
      <c r="AP1029" s="130"/>
      <c r="AQ1029" s="130"/>
      <c r="AR1029" s="130"/>
      <c r="AS1029" s="130"/>
      <c r="AT1029" s="130"/>
    </row>
    <row r="1030" spans="40:46" x14ac:dyDescent="0.25">
      <c r="AN1030" s="130"/>
      <c r="AO1030" s="130"/>
      <c r="AP1030" s="130"/>
      <c r="AQ1030" s="130"/>
      <c r="AR1030" s="130"/>
      <c r="AS1030" s="130"/>
      <c r="AT1030" s="130"/>
    </row>
    <row r="1031" spans="40:46" x14ac:dyDescent="0.25">
      <c r="AN1031" s="130"/>
      <c r="AO1031" s="130"/>
      <c r="AP1031" s="130"/>
      <c r="AQ1031" s="130"/>
      <c r="AR1031" s="130"/>
      <c r="AS1031" s="130"/>
      <c r="AT1031" s="130"/>
    </row>
    <row r="1032" spans="40:46" x14ac:dyDescent="0.25">
      <c r="AN1032" s="130"/>
      <c r="AO1032" s="130"/>
      <c r="AP1032" s="130"/>
      <c r="AQ1032" s="130"/>
      <c r="AR1032" s="130"/>
      <c r="AS1032" s="130"/>
      <c r="AT1032" s="130"/>
    </row>
    <row r="1033" spans="40:46" x14ac:dyDescent="0.25">
      <c r="AN1033" s="130"/>
      <c r="AO1033" s="130"/>
      <c r="AP1033" s="130"/>
      <c r="AQ1033" s="130"/>
      <c r="AR1033" s="130"/>
      <c r="AS1033" s="130"/>
      <c r="AT1033" s="130"/>
    </row>
    <row r="1034" spans="40:46" x14ac:dyDescent="0.25">
      <c r="AN1034" s="130"/>
      <c r="AO1034" s="130"/>
      <c r="AP1034" s="130"/>
      <c r="AQ1034" s="130"/>
      <c r="AR1034" s="130"/>
      <c r="AS1034" s="130"/>
      <c r="AT1034" s="130"/>
    </row>
    <row r="1035" spans="40:46" x14ac:dyDescent="0.25">
      <c r="AN1035" s="130"/>
      <c r="AO1035" s="130"/>
      <c r="AP1035" s="130"/>
      <c r="AQ1035" s="130"/>
      <c r="AR1035" s="130"/>
      <c r="AS1035" s="130"/>
      <c r="AT1035" s="130"/>
    </row>
    <row r="1036" spans="40:46" x14ac:dyDescent="0.25">
      <c r="AN1036" s="130"/>
      <c r="AO1036" s="130"/>
      <c r="AP1036" s="130"/>
      <c r="AQ1036" s="130"/>
      <c r="AR1036" s="130"/>
      <c r="AS1036" s="130"/>
      <c r="AT1036" s="130"/>
    </row>
    <row r="1037" spans="40:46" x14ac:dyDescent="0.25">
      <c r="AN1037" s="130"/>
      <c r="AO1037" s="130"/>
      <c r="AP1037" s="130"/>
      <c r="AQ1037" s="130"/>
      <c r="AR1037" s="130"/>
      <c r="AS1037" s="130"/>
      <c r="AT1037" s="130"/>
    </row>
    <row r="1038" spans="40:46" x14ac:dyDescent="0.25">
      <c r="AN1038" s="130"/>
      <c r="AO1038" s="130"/>
      <c r="AP1038" s="130"/>
      <c r="AQ1038" s="130"/>
      <c r="AR1038" s="130"/>
      <c r="AS1038" s="130"/>
      <c r="AT1038" s="130"/>
    </row>
    <row r="1039" spans="40:46" x14ac:dyDescent="0.25">
      <c r="AN1039" s="130"/>
      <c r="AO1039" s="130"/>
      <c r="AP1039" s="130"/>
      <c r="AQ1039" s="130"/>
      <c r="AR1039" s="130"/>
      <c r="AS1039" s="130"/>
      <c r="AT1039" s="130"/>
    </row>
    <row r="1040" spans="40:46" x14ac:dyDescent="0.25">
      <c r="AN1040" s="130"/>
      <c r="AO1040" s="130"/>
      <c r="AP1040" s="130"/>
      <c r="AQ1040" s="130"/>
      <c r="AR1040" s="130"/>
      <c r="AS1040" s="130"/>
      <c r="AT1040" s="130"/>
    </row>
    <row r="1041" spans="40:46" x14ac:dyDescent="0.25">
      <c r="AN1041" s="130"/>
      <c r="AO1041" s="130"/>
      <c r="AP1041" s="130"/>
      <c r="AQ1041" s="130"/>
      <c r="AR1041" s="130"/>
      <c r="AS1041" s="130"/>
      <c r="AT1041" s="130"/>
    </row>
    <row r="1042" spans="40:46" x14ac:dyDescent="0.25">
      <c r="AN1042" s="130"/>
      <c r="AO1042" s="130"/>
      <c r="AP1042" s="130"/>
      <c r="AQ1042" s="130"/>
      <c r="AR1042" s="130"/>
      <c r="AS1042" s="130"/>
      <c r="AT1042" s="130"/>
    </row>
    <row r="1043" spans="40:46" x14ac:dyDescent="0.25">
      <c r="AN1043" s="130"/>
      <c r="AO1043" s="130"/>
      <c r="AP1043" s="130"/>
      <c r="AQ1043" s="130"/>
      <c r="AR1043" s="130"/>
      <c r="AS1043" s="130"/>
      <c r="AT1043" s="130"/>
    </row>
    <row r="1044" spans="40:46" x14ac:dyDescent="0.25">
      <c r="AN1044" s="130"/>
      <c r="AO1044" s="130"/>
      <c r="AP1044" s="130"/>
      <c r="AQ1044" s="130"/>
      <c r="AR1044" s="130"/>
      <c r="AS1044" s="130"/>
      <c r="AT1044" s="130"/>
    </row>
    <row r="1045" spans="40:46" x14ac:dyDescent="0.25">
      <c r="AN1045" s="130"/>
      <c r="AO1045" s="130"/>
      <c r="AP1045" s="130"/>
      <c r="AQ1045" s="130"/>
      <c r="AR1045" s="130"/>
      <c r="AS1045" s="130"/>
      <c r="AT1045" s="130"/>
    </row>
    <row r="1046" spans="40:46" x14ac:dyDescent="0.25">
      <c r="AN1046" s="130"/>
      <c r="AO1046" s="130"/>
      <c r="AP1046" s="130"/>
      <c r="AQ1046" s="130"/>
      <c r="AR1046" s="130"/>
      <c r="AS1046" s="130"/>
      <c r="AT1046" s="130"/>
    </row>
    <row r="1047" spans="40:46" x14ac:dyDescent="0.25">
      <c r="AN1047" s="130"/>
      <c r="AO1047" s="130"/>
      <c r="AP1047" s="130"/>
      <c r="AQ1047" s="130"/>
      <c r="AR1047" s="130"/>
      <c r="AS1047" s="130"/>
      <c r="AT1047" s="130"/>
    </row>
    <row r="1048" spans="40:46" x14ac:dyDescent="0.25">
      <c r="AN1048" s="130"/>
      <c r="AO1048" s="130"/>
      <c r="AP1048" s="130"/>
      <c r="AQ1048" s="130"/>
      <c r="AR1048" s="130"/>
      <c r="AS1048" s="130"/>
      <c r="AT1048" s="130"/>
    </row>
    <row r="1049" spans="40:46" x14ac:dyDescent="0.25">
      <c r="AN1049" s="130"/>
      <c r="AO1049" s="130"/>
      <c r="AP1049" s="130"/>
      <c r="AQ1049" s="130"/>
      <c r="AR1049" s="130"/>
      <c r="AS1049" s="130"/>
      <c r="AT1049" s="130"/>
    </row>
    <row r="1050" spans="40:46" x14ac:dyDescent="0.25">
      <c r="AN1050" s="130"/>
      <c r="AO1050" s="130"/>
      <c r="AP1050" s="130"/>
      <c r="AQ1050" s="130"/>
      <c r="AR1050" s="130"/>
      <c r="AS1050" s="130"/>
      <c r="AT1050" s="130"/>
    </row>
    <row r="1051" spans="40:46" x14ac:dyDescent="0.25">
      <c r="AN1051" s="130"/>
      <c r="AO1051" s="130"/>
      <c r="AP1051" s="130"/>
      <c r="AQ1051" s="130"/>
      <c r="AR1051" s="130"/>
      <c r="AS1051" s="130"/>
      <c r="AT1051" s="130"/>
    </row>
    <row r="1052" spans="40:46" x14ac:dyDescent="0.25">
      <c r="AN1052" s="130"/>
      <c r="AO1052" s="130"/>
      <c r="AP1052" s="130"/>
      <c r="AQ1052" s="130"/>
      <c r="AR1052" s="130"/>
      <c r="AS1052" s="130"/>
      <c r="AT1052" s="130"/>
    </row>
    <row r="1053" spans="40:46" x14ac:dyDescent="0.25">
      <c r="AN1053" s="130"/>
      <c r="AO1053" s="130"/>
      <c r="AP1053" s="130"/>
      <c r="AQ1053" s="130"/>
      <c r="AR1053" s="130"/>
      <c r="AS1053" s="130"/>
      <c r="AT1053" s="130"/>
    </row>
    <row r="1054" spans="40:46" x14ac:dyDescent="0.25">
      <c r="AN1054" s="130"/>
      <c r="AO1054" s="130"/>
      <c r="AP1054" s="130"/>
      <c r="AQ1054" s="130"/>
      <c r="AR1054" s="130"/>
      <c r="AS1054" s="130"/>
      <c r="AT1054" s="130"/>
    </row>
    <row r="1055" spans="40:46" x14ac:dyDescent="0.25">
      <c r="AN1055" s="130"/>
      <c r="AO1055" s="130"/>
      <c r="AP1055" s="130"/>
      <c r="AQ1055" s="130"/>
      <c r="AR1055" s="130"/>
      <c r="AS1055" s="130"/>
      <c r="AT1055" s="130"/>
    </row>
    <row r="1056" spans="40:46" x14ac:dyDescent="0.25">
      <c r="AN1056" s="130"/>
      <c r="AO1056" s="130"/>
      <c r="AP1056" s="130"/>
      <c r="AQ1056" s="130"/>
      <c r="AR1056" s="130"/>
      <c r="AS1056" s="130"/>
      <c r="AT1056" s="130"/>
    </row>
    <row r="1057" spans="40:46" x14ac:dyDescent="0.25">
      <c r="AN1057" s="130"/>
      <c r="AO1057" s="130"/>
      <c r="AP1057" s="130"/>
      <c r="AQ1057" s="130"/>
      <c r="AR1057" s="130"/>
      <c r="AS1057" s="130"/>
      <c r="AT1057" s="130"/>
    </row>
    <row r="1058" spans="40:46" x14ac:dyDescent="0.25">
      <c r="AN1058" s="130"/>
      <c r="AO1058" s="130"/>
      <c r="AP1058" s="130"/>
      <c r="AQ1058" s="130"/>
      <c r="AR1058" s="130"/>
      <c r="AS1058" s="130"/>
      <c r="AT1058" s="130"/>
    </row>
    <row r="1059" spans="40:46" x14ac:dyDescent="0.25">
      <c r="AN1059" s="130"/>
      <c r="AO1059" s="130"/>
      <c r="AP1059" s="130"/>
      <c r="AQ1059" s="130"/>
      <c r="AR1059" s="130"/>
      <c r="AS1059" s="130"/>
      <c r="AT1059" s="130"/>
    </row>
    <row r="1060" spans="40:46" x14ac:dyDescent="0.25">
      <c r="AN1060" s="130"/>
      <c r="AO1060" s="130"/>
      <c r="AP1060" s="130"/>
      <c r="AQ1060" s="130"/>
      <c r="AR1060" s="130"/>
      <c r="AS1060" s="130"/>
      <c r="AT1060" s="130"/>
    </row>
    <row r="1061" spans="40:46" x14ac:dyDescent="0.25">
      <c r="AN1061" s="130"/>
      <c r="AO1061" s="130"/>
      <c r="AP1061" s="130"/>
      <c r="AQ1061" s="130"/>
      <c r="AR1061" s="130"/>
      <c r="AS1061" s="130"/>
      <c r="AT1061" s="130"/>
    </row>
    <row r="1062" spans="40:46" x14ac:dyDescent="0.25">
      <c r="AN1062" s="130"/>
      <c r="AO1062" s="130"/>
      <c r="AP1062" s="130"/>
      <c r="AQ1062" s="130"/>
      <c r="AR1062" s="130"/>
      <c r="AS1062" s="130"/>
      <c r="AT1062" s="130"/>
    </row>
    <row r="1063" spans="40:46" x14ac:dyDescent="0.25">
      <c r="AN1063" s="130"/>
      <c r="AO1063" s="130"/>
      <c r="AP1063" s="130"/>
      <c r="AQ1063" s="130"/>
      <c r="AR1063" s="130"/>
      <c r="AS1063" s="130"/>
      <c r="AT1063" s="130"/>
    </row>
    <row r="1064" spans="40:46" x14ac:dyDescent="0.25">
      <c r="AN1064" s="130"/>
      <c r="AO1064" s="130"/>
      <c r="AP1064" s="130"/>
      <c r="AQ1064" s="130"/>
      <c r="AR1064" s="130"/>
      <c r="AS1064" s="130"/>
      <c r="AT1064" s="130"/>
    </row>
    <row r="1065" spans="40:46" x14ac:dyDescent="0.25">
      <c r="AN1065" s="130"/>
      <c r="AO1065" s="130"/>
      <c r="AP1065" s="130"/>
      <c r="AQ1065" s="130"/>
      <c r="AR1065" s="130"/>
      <c r="AS1065" s="130"/>
      <c r="AT1065" s="130"/>
    </row>
    <row r="1066" spans="40:46" x14ac:dyDescent="0.25">
      <c r="AN1066" s="130"/>
      <c r="AO1066" s="130"/>
      <c r="AP1066" s="130"/>
      <c r="AQ1066" s="130"/>
      <c r="AR1066" s="130"/>
      <c r="AS1066" s="130"/>
      <c r="AT1066" s="130"/>
    </row>
    <row r="1067" spans="40:46" x14ac:dyDescent="0.25">
      <c r="AN1067" s="130"/>
      <c r="AO1067" s="130"/>
      <c r="AP1067" s="130"/>
      <c r="AQ1067" s="130"/>
      <c r="AR1067" s="130"/>
      <c r="AS1067" s="130"/>
      <c r="AT1067" s="130"/>
    </row>
    <row r="1068" spans="40:46" x14ac:dyDescent="0.25">
      <c r="AN1068" s="130"/>
      <c r="AO1068" s="130"/>
      <c r="AP1068" s="130"/>
      <c r="AQ1068" s="130"/>
      <c r="AR1068" s="130"/>
      <c r="AS1068" s="130"/>
      <c r="AT1068" s="130"/>
    </row>
    <row r="1069" spans="40:46" x14ac:dyDescent="0.25">
      <c r="AN1069" s="130"/>
      <c r="AO1069" s="130"/>
      <c r="AP1069" s="130"/>
      <c r="AQ1069" s="130"/>
      <c r="AR1069" s="130"/>
      <c r="AS1069" s="130"/>
      <c r="AT1069" s="130"/>
    </row>
    <row r="1070" spans="40:46" x14ac:dyDescent="0.25">
      <c r="AN1070" s="130"/>
      <c r="AO1070" s="130"/>
      <c r="AP1070" s="130"/>
      <c r="AQ1070" s="130"/>
      <c r="AR1070" s="130"/>
      <c r="AS1070" s="130"/>
      <c r="AT1070" s="130"/>
    </row>
    <row r="1071" spans="40:46" x14ac:dyDescent="0.25">
      <c r="AN1071" s="130"/>
      <c r="AO1071" s="130"/>
      <c r="AP1071" s="130"/>
      <c r="AQ1071" s="130"/>
      <c r="AR1071" s="130"/>
      <c r="AS1071" s="130"/>
      <c r="AT1071" s="130"/>
    </row>
    <row r="1072" spans="40:46" x14ac:dyDescent="0.25">
      <c r="AN1072" s="130"/>
      <c r="AO1072" s="130"/>
      <c r="AP1072" s="130"/>
      <c r="AQ1072" s="130"/>
      <c r="AR1072" s="130"/>
      <c r="AS1072" s="130"/>
      <c r="AT1072" s="130"/>
    </row>
    <row r="1073" spans="40:46" x14ac:dyDescent="0.25">
      <c r="AN1073" s="130"/>
      <c r="AO1073" s="130"/>
      <c r="AP1073" s="130"/>
      <c r="AQ1073" s="130"/>
      <c r="AR1073" s="130"/>
      <c r="AS1073" s="130"/>
      <c r="AT1073" s="130"/>
    </row>
    <row r="1074" spans="40:46" x14ac:dyDescent="0.25">
      <c r="AN1074" s="130"/>
      <c r="AO1074" s="130"/>
      <c r="AP1074" s="130"/>
      <c r="AQ1074" s="130"/>
      <c r="AR1074" s="130"/>
      <c r="AS1074" s="130"/>
      <c r="AT1074" s="130"/>
    </row>
    <row r="1075" spans="40:46" x14ac:dyDescent="0.25">
      <c r="AN1075" s="130"/>
      <c r="AO1075" s="130"/>
      <c r="AP1075" s="130"/>
      <c r="AQ1075" s="130"/>
      <c r="AR1075" s="130"/>
      <c r="AS1075" s="130"/>
      <c r="AT1075" s="130"/>
    </row>
    <row r="1076" spans="40:46" x14ac:dyDescent="0.25">
      <c r="AN1076" s="130"/>
      <c r="AO1076" s="130"/>
      <c r="AP1076" s="130"/>
      <c r="AQ1076" s="130"/>
      <c r="AR1076" s="130"/>
      <c r="AS1076" s="130"/>
      <c r="AT1076" s="130"/>
    </row>
    <row r="1077" spans="40:46" x14ac:dyDescent="0.25">
      <c r="AN1077" s="130"/>
      <c r="AO1077" s="130"/>
      <c r="AP1077" s="130"/>
      <c r="AQ1077" s="130"/>
      <c r="AR1077" s="130"/>
      <c r="AS1077" s="130"/>
      <c r="AT1077" s="130"/>
    </row>
    <row r="1078" spans="40:46" x14ac:dyDescent="0.25">
      <c r="AN1078" s="130"/>
      <c r="AO1078" s="130"/>
      <c r="AP1078" s="130"/>
      <c r="AQ1078" s="130"/>
      <c r="AR1078" s="130"/>
      <c r="AS1078" s="130"/>
      <c r="AT1078" s="130"/>
    </row>
    <row r="1079" spans="40:46" x14ac:dyDescent="0.25">
      <c r="AN1079" s="130"/>
      <c r="AO1079" s="130"/>
      <c r="AP1079" s="130"/>
      <c r="AQ1079" s="130"/>
      <c r="AR1079" s="130"/>
      <c r="AS1079" s="130"/>
      <c r="AT1079" s="130"/>
    </row>
    <row r="1080" spans="40:46" x14ac:dyDescent="0.25">
      <c r="AN1080" s="130"/>
      <c r="AO1080" s="130"/>
      <c r="AP1080" s="130"/>
      <c r="AQ1080" s="130"/>
      <c r="AR1080" s="130"/>
      <c r="AS1080" s="130"/>
      <c r="AT1080" s="130"/>
    </row>
    <row r="1081" spans="40:46" x14ac:dyDescent="0.25">
      <c r="AN1081" s="130"/>
      <c r="AO1081" s="130"/>
      <c r="AP1081" s="130"/>
      <c r="AQ1081" s="130"/>
      <c r="AR1081" s="130"/>
      <c r="AS1081" s="130"/>
      <c r="AT1081" s="130"/>
    </row>
    <row r="1082" spans="40:46" x14ac:dyDescent="0.25">
      <c r="AN1082" s="130"/>
      <c r="AO1082" s="130"/>
      <c r="AP1082" s="130"/>
      <c r="AQ1082" s="130"/>
      <c r="AR1082" s="130"/>
      <c r="AS1082" s="130"/>
      <c r="AT1082" s="130"/>
    </row>
    <row r="1083" spans="40:46" x14ac:dyDescent="0.25">
      <c r="AN1083" s="130"/>
      <c r="AO1083" s="130"/>
      <c r="AP1083" s="130"/>
      <c r="AQ1083" s="130"/>
      <c r="AR1083" s="130"/>
      <c r="AS1083" s="130"/>
      <c r="AT1083" s="130"/>
    </row>
    <row r="1084" spans="40:46" x14ac:dyDescent="0.25">
      <c r="AN1084" s="130"/>
      <c r="AO1084" s="130"/>
      <c r="AP1084" s="130"/>
      <c r="AQ1084" s="130"/>
      <c r="AR1084" s="130"/>
      <c r="AS1084" s="130"/>
      <c r="AT1084" s="130"/>
    </row>
    <row r="1085" spans="40:46" x14ac:dyDescent="0.25">
      <c r="AN1085" s="130"/>
      <c r="AO1085" s="130"/>
      <c r="AP1085" s="130"/>
      <c r="AQ1085" s="130"/>
      <c r="AR1085" s="130"/>
      <c r="AS1085" s="130"/>
      <c r="AT1085" s="130"/>
    </row>
    <row r="1086" spans="40:46" x14ac:dyDescent="0.25">
      <c r="AN1086" s="130"/>
      <c r="AO1086" s="130"/>
      <c r="AP1086" s="130"/>
      <c r="AQ1086" s="130"/>
      <c r="AR1086" s="130"/>
      <c r="AS1086" s="130"/>
      <c r="AT1086" s="130"/>
    </row>
    <row r="1087" spans="40:46" x14ac:dyDescent="0.25">
      <c r="AN1087" s="130"/>
      <c r="AO1087" s="130"/>
      <c r="AP1087" s="130"/>
      <c r="AQ1087" s="130"/>
      <c r="AR1087" s="130"/>
      <c r="AS1087" s="130"/>
      <c r="AT1087" s="130"/>
    </row>
    <row r="1088" spans="40:46" x14ac:dyDescent="0.25">
      <c r="AN1088" s="130"/>
      <c r="AO1088" s="130"/>
      <c r="AP1088" s="130"/>
      <c r="AQ1088" s="130"/>
      <c r="AR1088" s="130"/>
      <c r="AS1088" s="130"/>
      <c r="AT1088" s="130"/>
    </row>
    <row r="1089" spans="40:46" x14ac:dyDescent="0.25">
      <c r="AN1089" s="130"/>
      <c r="AO1089" s="130"/>
      <c r="AP1089" s="130"/>
      <c r="AQ1089" s="130"/>
      <c r="AR1089" s="130"/>
      <c r="AS1089" s="130"/>
      <c r="AT1089" s="130"/>
    </row>
    <row r="1090" spans="40:46" x14ac:dyDescent="0.25">
      <c r="AN1090" s="130"/>
      <c r="AO1090" s="130"/>
      <c r="AP1090" s="130"/>
      <c r="AQ1090" s="130"/>
      <c r="AR1090" s="130"/>
      <c r="AS1090" s="130"/>
      <c r="AT1090" s="130"/>
    </row>
    <row r="1091" spans="40:46" x14ac:dyDescent="0.25">
      <c r="AN1091" s="130"/>
      <c r="AO1091" s="130"/>
      <c r="AP1091" s="130"/>
      <c r="AQ1091" s="130"/>
      <c r="AR1091" s="130"/>
      <c r="AS1091" s="130"/>
      <c r="AT1091" s="130"/>
    </row>
    <row r="1092" spans="40:46" x14ac:dyDescent="0.25">
      <c r="AN1092" s="130"/>
      <c r="AO1092" s="130"/>
      <c r="AP1092" s="130"/>
      <c r="AQ1092" s="130"/>
      <c r="AR1092" s="130"/>
      <c r="AS1092" s="130"/>
      <c r="AT1092" s="130"/>
    </row>
    <row r="1093" spans="40:46" x14ac:dyDescent="0.25">
      <c r="AN1093" s="130"/>
      <c r="AO1093" s="130"/>
      <c r="AP1093" s="130"/>
      <c r="AQ1093" s="130"/>
      <c r="AR1093" s="130"/>
      <c r="AS1093" s="130"/>
      <c r="AT1093" s="130"/>
    </row>
    <row r="1094" spans="40:46" x14ac:dyDescent="0.25">
      <c r="AN1094" s="130"/>
      <c r="AO1094" s="130"/>
      <c r="AP1094" s="130"/>
      <c r="AQ1094" s="130"/>
      <c r="AR1094" s="130"/>
      <c r="AS1094" s="130"/>
      <c r="AT1094" s="130"/>
    </row>
    <row r="1095" spans="40:46" x14ac:dyDescent="0.25">
      <c r="AN1095" s="130"/>
      <c r="AO1095" s="130"/>
      <c r="AP1095" s="130"/>
      <c r="AQ1095" s="130"/>
      <c r="AR1095" s="130"/>
      <c r="AS1095" s="130"/>
      <c r="AT1095" s="130"/>
    </row>
    <row r="1096" spans="40:46" x14ac:dyDescent="0.25">
      <c r="AN1096" s="130"/>
      <c r="AO1096" s="130"/>
      <c r="AP1096" s="130"/>
      <c r="AQ1096" s="130"/>
      <c r="AR1096" s="130"/>
      <c r="AS1096" s="130"/>
      <c r="AT1096" s="130"/>
    </row>
    <row r="1097" spans="40:46" x14ac:dyDescent="0.25">
      <c r="AN1097" s="130"/>
      <c r="AO1097" s="130"/>
      <c r="AP1097" s="130"/>
      <c r="AQ1097" s="130"/>
      <c r="AR1097" s="130"/>
      <c r="AS1097" s="130"/>
      <c r="AT1097" s="130"/>
    </row>
    <row r="1098" spans="40:46" x14ac:dyDescent="0.25">
      <c r="AN1098" s="130"/>
      <c r="AO1098" s="130"/>
      <c r="AP1098" s="130"/>
      <c r="AQ1098" s="130"/>
      <c r="AR1098" s="130"/>
      <c r="AS1098" s="130"/>
      <c r="AT1098" s="130"/>
    </row>
    <row r="1099" spans="40:46" x14ac:dyDescent="0.25">
      <c r="AN1099" s="130"/>
      <c r="AO1099" s="130"/>
      <c r="AP1099" s="130"/>
      <c r="AQ1099" s="130"/>
      <c r="AR1099" s="130"/>
      <c r="AS1099" s="130"/>
      <c r="AT1099" s="130"/>
    </row>
    <row r="1100" spans="40:46" x14ac:dyDescent="0.25">
      <c r="AN1100" s="130"/>
      <c r="AO1100" s="130"/>
      <c r="AP1100" s="130"/>
      <c r="AQ1100" s="130"/>
      <c r="AR1100" s="130"/>
      <c r="AS1100" s="130"/>
      <c r="AT1100" s="130"/>
    </row>
    <row r="1101" spans="40:46" x14ac:dyDescent="0.25">
      <c r="AN1101" s="130"/>
      <c r="AO1101" s="130"/>
      <c r="AP1101" s="130"/>
      <c r="AQ1101" s="130"/>
      <c r="AR1101" s="130"/>
      <c r="AS1101" s="130"/>
      <c r="AT1101" s="130"/>
    </row>
    <row r="1102" spans="40:46" x14ac:dyDescent="0.25">
      <c r="AN1102" s="130"/>
      <c r="AO1102" s="130"/>
      <c r="AP1102" s="130"/>
      <c r="AQ1102" s="130"/>
      <c r="AR1102" s="130"/>
      <c r="AS1102" s="130"/>
      <c r="AT1102" s="130"/>
    </row>
    <row r="1103" spans="40:46" x14ac:dyDescent="0.25">
      <c r="AN1103" s="130"/>
      <c r="AO1103" s="130"/>
      <c r="AP1103" s="130"/>
      <c r="AQ1103" s="130"/>
      <c r="AR1103" s="130"/>
      <c r="AS1103" s="130"/>
      <c r="AT1103" s="130"/>
    </row>
    <row r="1104" spans="40:46" x14ac:dyDescent="0.25">
      <c r="AN1104" s="130"/>
      <c r="AO1104" s="130"/>
      <c r="AP1104" s="130"/>
      <c r="AQ1104" s="130"/>
      <c r="AR1104" s="130"/>
      <c r="AS1104" s="130"/>
      <c r="AT1104" s="130"/>
    </row>
    <row r="1105" spans="40:46" x14ac:dyDescent="0.25">
      <c r="AN1105" s="130"/>
      <c r="AO1105" s="130"/>
      <c r="AP1105" s="130"/>
      <c r="AQ1105" s="130"/>
      <c r="AR1105" s="130"/>
      <c r="AS1105" s="130"/>
      <c r="AT1105" s="130"/>
    </row>
    <row r="1106" spans="40:46" x14ac:dyDescent="0.25">
      <c r="AN1106" s="130"/>
      <c r="AO1106" s="130"/>
      <c r="AP1106" s="130"/>
      <c r="AQ1106" s="130"/>
      <c r="AR1106" s="130"/>
      <c r="AS1106" s="130"/>
      <c r="AT1106" s="130"/>
    </row>
    <row r="1107" spans="40:46" x14ac:dyDescent="0.25">
      <c r="AN1107" s="130"/>
      <c r="AO1107" s="130"/>
      <c r="AP1107" s="130"/>
      <c r="AQ1107" s="130"/>
      <c r="AR1107" s="130"/>
      <c r="AS1107" s="130"/>
      <c r="AT1107" s="130"/>
    </row>
    <row r="1108" spans="40:46" x14ac:dyDescent="0.25">
      <c r="AN1108" s="130"/>
      <c r="AO1108" s="130"/>
      <c r="AP1108" s="130"/>
      <c r="AQ1108" s="130"/>
      <c r="AR1108" s="130"/>
      <c r="AS1108" s="130"/>
      <c r="AT1108" s="130"/>
    </row>
    <row r="1109" spans="40:46" x14ac:dyDescent="0.25">
      <c r="AN1109" s="130"/>
      <c r="AO1109" s="130"/>
      <c r="AP1109" s="130"/>
      <c r="AQ1109" s="130"/>
      <c r="AR1109" s="130"/>
      <c r="AS1109" s="130"/>
      <c r="AT1109" s="130"/>
    </row>
    <row r="1110" spans="40:46" x14ac:dyDescent="0.25">
      <c r="AN1110" s="130"/>
      <c r="AO1110" s="130"/>
      <c r="AP1110" s="130"/>
      <c r="AQ1110" s="130"/>
      <c r="AR1110" s="130"/>
      <c r="AS1110" s="130"/>
      <c r="AT1110" s="130"/>
    </row>
    <row r="1111" spans="40:46" x14ac:dyDescent="0.25">
      <c r="AN1111" s="130"/>
      <c r="AO1111" s="130"/>
      <c r="AP1111" s="130"/>
      <c r="AQ1111" s="130"/>
      <c r="AR1111" s="130"/>
      <c r="AS1111" s="130"/>
      <c r="AT1111" s="130"/>
    </row>
    <row r="1112" spans="40:46" x14ac:dyDescent="0.25">
      <c r="AN1112" s="130"/>
      <c r="AO1112" s="130"/>
      <c r="AP1112" s="130"/>
      <c r="AQ1112" s="130"/>
      <c r="AR1112" s="130"/>
      <c r="AS1112" s="130"/>
      <c r="AT1112" s="130"/>
    </row>
    <row r="1113" spans="40:46" x14ac:dyDescent="0.25">
      <c r="AN1113" s="130"/>
      <c r="AO1113" s="130"/>
      <c r="AP1113" s="130"/>
      <c r="AQ1113" s="130"/>
      <c r="AR1113" s="130"/>
      <c r="AS1113" s="130"/>
      <c r="AT1113" s="130"/>
    </row>
    <row r="1114" spans="40:46" x14ac:dyDescent="0.25">
      <c r="AN1114" s="130"/>
      <c r="AO1114" s="130"/>
      <c r="AP1114" s="130"/>
      <c r="AQ1114" s="130"/>
      <c r="AR1114" s="130"/>
      <c r="AS1114" s="130"/>
      <c r="AT1114" s="130"/>
    </row>
    <row r="1115" spans="40:46" x14ac:dyDescent="0.25">
      <c r="AN1115" s="130"/>
      <c r="AO1115" s="130"/>
      <c r="AP1115" s="130"/>
      <c r="AQ1115" s="130"/>
      <c r="AR1115" s="130"/>
      <c r="AS1115" s="130"/>
      <c r="AT1115" s="130"/>
    </row>
    <row r="1116" spans="40:46" x14ac:dyDescent="0.25">
      <c r="AN1116" s="130"/>
      <c r="AO1116" s="130"/>
      <c r="AP1116" s="130"/>
      <c r="AQ1116" s="130"/>
      <c r="AR1116" s="130"/>
      <c r="AS1116" s="130"/>
      <c r="AT1116" s="130"/>
    </row>
    <row r="1117" spans="40:46" x14ac:dyDescent="0.25">
      <c r="AN1117" s="130"/>
      <c r="AO1117" s="130"/>
      <c r="AP1117" s="130"/>
      <c r="AQ1117" s="130"/>
      <c r="AR1117" s="130"/>
      <c r="AS1117" s="130"/>
      <c r="AT1117" s="130"/>
    </row>
    <row r="1118" spans="40:46" x14ac:dyDescent="0.25">
      <c r="AN1118" s="130"/>
      <c r="AO1118" s="130"/>
      <c r="AP1118" s="130"/>
      <c r="AQ1118" s="130"/>
      <c r="AR1118" s="130"/>
      <c r="AS1118" s="130"/>
      <c r="AT1118" s="130"/>
    </row>
    <row r="1119" spans="40:46" x14ac:dyDescent="0.25">
      <c r="AN1119" s="130"/>
      <c r="AO1119" s="130"/>
      <c r="AP1119" s="130"/>
      <c r="AQ1119" s="130"/>
      <c r="AR1119" s="130"/>
      <c r="AS1119" s="130"/>
      <c r="AT1119" s="130"/>
    </row>
    <row r="1120" spans="40:46" x14ac:dyDescent="0.25">
      <c r="AN1120" s="130"/>
      <c r="AO1120" s="130"/>
      <c r="AP1120" s="130"/>
      <c r="AQ1120" s="130"/>
      <c r="AR1120" s="130"/>
      <c r="AS1120" s="130"/>
      <c r="AT1120" s="130"/>
    </row>
    <row r="1121" spans="40:46" x14ac:dyDescent="0.25">
      <c r="AN1121" s="130"/>
      <c r="AO1121" s="130"/>
      <c r="AP1121" s="130"/>
      <c r="AQ1121" s="130"/>
      <c r="AR1121" s="130"/>
      <c r="AS1121" s="130"/>
      <c r="AT1121" s="130"/>
    </row>
    <row r="1122" spans="40:46" x14ac:dyDescent="0.25">
      <c r="AN1122" s="130"/>
      <c r="AO1122" s="130"/>
      <c r="AP1122" s="130"/>
      <c r="AQ1122" s="130"/>
      <c r="AR1122" s="130"/>
      <c r="AS1122" s="130"/>
      <c r="AT1122" s="130"/>
    </row>
    <row r="1123" spans="40:46" x14ac:dyDescent="0.25">
      <c r="AN1123" s="130"/>
      <c r="AO1123" s="130"/>
      <c r="AP1123" s="130"/>
      <c r="AQ1123" s="130"/>
      <c r="AR1123" s="130"/>
      <c r="AS1123" s="130"/>
      <c r="AT1123" s="130"/>
    </row>
    <row r="1124" spans="40:46" x14ac:dyDescent="0.25">
      <c r="AN1124" s="130"/>
      <c r="AO1124" s="130"/>
      <c r="AP1124" s="130"/>
      <c r="AQ1124" s="130"/>
      <c r="AR1124" s="130"/>
      <c r="AS1124" s="130"/>
      <c r="AT1124" s="130"/>
    </row>
    <row r="1125" spans="40:46" x14ac:dyDescent="0.25">
      <c r="AN1125" s="130"/>
      <c r="AO1125" s="130"/>
      <c r="AP1125" s="130"/>
      <c r="AQ1125" s="130"/>
      <c r="AR1125" s="130"/>
      <c r="AS1125" s="130"/>
      <c r="AT1125" s="130"/>
    </row>
    <row r="1126" spans="40:46" x14ac:dyDescent="0.25">
      <c r="AN1126" s="130"/>
      <c r="AO1126" s="130"/>
      <c r="AP1126" s="130"/>
      <c r="AQ1126" s="130"/>
      <c r="AR1126" s="130"/>
      <c r="AS1126" s="130"/>
      <c r="AT1126" s="130"/>
    </row>
    <row r="1127" spans="40:46" x14ac:dyDescent="0.25">
      <c r="AN1127" s="130"/>
      <c r="AO1127" s="130"/>
      <c r="AP1127" s="130"/>
      <c r="AQ1127" s="130"/>
      <c r="AR1127" s="130"/>
      <c r="AS1127" s="130"/>
      <c r="AT1127" s="130"/>
    </row>
    <row r="1128" spans="40:46" x14ac:dyDescent="0.25">
      <c r="AN1128" s="130"/>
      <c r="AO1128" s="130"/>
      <c r="AP1128" s="130"/>
      <c r="AQ1128" s="130"/>
      <c r="AR1128" s="130"/>
      <c r="AS1128" s="130"/>
      <c r="AT1128" s="130"/>
    </row>
    <row r="1129" spans="40:46" x14ac:dyDescent="0.25">
      <c r="AN1129" s="130"/>
      <c r="AO1129" s="130"/>
      <c r="AP1129" s="130"/>
      <c r="AQ1129" s="130"/>
      <c r="AR1129" s="130"/>
      <c r="AS1129" s="130"/>
      <c r="AT1129" s="130"/>
    </row>
    <row r="1130" spans="40:46" x14ac:dyDescent="0.25">
      <c r="AN1130" s="130"/>
      <c r="AO1130" s="130"/>
      <c r="AP1130" s="130"/>
      <c r="AQ1130" s="130"/>
      <c r="AR1130" s="130"/>
      <c r="AS1130" s="130"/>
      <c r="AT1130" s="130"/>
    </row>
    <row r="1131" spans="40:46" x14ac:dyDescent="0.25">
      <c r="AN1131" s="130"/>
      <c r="AO1131" s="130"/>
      <c r="AP1131" s="130"/>
      <c r="AQ1131" s="130"/>
      <c r="AR1131" s="130"/>
      <c r="AS1131" s="130"/>
      <c r="AT1131" s="130"/>
    </row>
    <row r="1132" spans="40:46" x14ac:dyDescent="0.25">
      <c r="AN1132" s="130"/>
      <c r="AO1132" s="130"/>
      <c r="AP1132" s="130"/>
      <c r="AQ1132" s="130"/>
      <c r="AR1132" s="130"/>
      <c r="AS1132" s="130"/>
      <c r="AT1132" s="130"/>
    </row>
    <row r="1133" spans="40:46" x14ac:dyDescent="0.25">
      <c r="AN1133" s="130"/>
      <c r="AO1133" s="130"/>
      <c r="AP1133" s="130"/>
      <c r="AQ1133" s="130"/>
      <c r="AR1133" s="130"/>
      <c r="AS1133" s="130"/>
      <c r="AT1133" s="130"/>
    </row>
    <row r="1134" spans="40:46" x14ac:dyDescent="0.25">
      <c r="AN1134" s="130"/>
      <c r="AO1134" s="130"/>
      <c r="AP1134" s="130"/>
      <c r="AQ1134" s="130"/>
      <c r="AR1134" s="130"/>
      <c r="AS1134" s="130"/>
      <c r="AT1134" s="130"/>
    </row>
    <row r="1135" spans="40:46" x14ac:dyDescent="0.25">
      <c r="AN1135" s="130"/>
      <c r="AO1135" s="130"/>
      <c r="AP1135" s="130"/>
      <c r="AQ1135" s="130"/>
      <c r="AR1135" s="130"/>
      <c r="AS1135" s="130"/>
      <c r="AT1135" s="130"/>
    </row>
  </sheetData>
  <sheetProtection autoFilter="0"/>
  <autoFilter ref="A1:AT334"/>
  <pageMargins left="0.7" right="0.7" top="0.75" bottom="0.75" header="0.3" footer="0.3"/>
  <pageSetup scale="1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2:K56"/>
  <sheetViews>
    <sheetView showGridLines="0" view="pageBreakPreview" zoomScaleNormal="100" zoomScaleSheetLayoutView="100" workbookViewId="0">
      <pane ySplit="4" topLeftCell="A17" activePane="bottomLeft" state="frozen"/>
      <selection activeCell="H55" sqref="H55"/>
      <selection pane="bottomLeft" activeCell="H23" sqref="H23"/>
    </sheetView>
  </sheetViews>
  <sheetFormatPr baseColWidth="10" defaultRowHeight="15" x14ac:dyDescent="0.25"/>
  <cols>
    <col min="1" max="1" width="4.42578125" style="3" customWidth="1"/>
    <col min="2" max="2" width="13.28515625" style="3" customWidth="1"/>
    <col min="3" max="3" width="14.5703125" style="3" bestFit="1" customWidth="1"/>
    <col min="4" max="4" width="12.140625" style="3" bestFit="1" customWidth="1"/>
    <col min="5" max="5" width="13.140625" style="3" bestFit="1" customWidth="1"/>
    <col min="6" max="6" width="75.7109375" style="3" bestFit="1" customWidth="1"/>
    <col min="7" max="7" width="12.140625" style="142" customWidth="1"/>
    <col min="8" max="8" width="13.140625" style="3" bestFit="1" customWidth="1"/>
    <col min="9" max="9" width="4.42578125" style="3" customWidth="1"/>
    <col min="10" max="10" width="12" style="3" bestFit="1" customWidth="1"/>
    <col min="11" max="11" width="28.140625" style="125" bestFit="1" customWidth="1"/>
    <col min="12" max="12" width="4.42578125" style="3" customWidth="1"/>
    <col min="13" max="16384" width="11.42578125" style="3"/>
  </cols>
  <sheetData>
    <row r="2" spans="2:11" x14ac:dyDescent="0.25">
      <c r="B2" s="143" t="s">
        <v>215</v>
      </c>
    </row>
    <row r="4" spans="2:11" ht="30" x14ac:dyDescent="0.25">
      <c r="B4" s="135" t="s">
        <v>12</v>
      </c>
      <c r="C4" s="134" t="s">
        <v>13</v>
      </c>
      <c r="D4" s="134" t="s">
        <v>14</v>
      </c>
      <c r="E4" s="136" t="s">
        <v>1573</v>
      </c>
      <c r="F4" s="136" t="s">
        <v>16</v>
      </c>
      <c r="G4" s="148" t="s">
        <v>216</v>
      </c>
      <c r="H4" s="148" t="s">
        <v>125</v>
      </c>
      <c r="I4" s="144"/>
      <c r="J4" s="134" t="s">
        <v>15</v>
      </c>
      <c r="K4" s="148" t="s">
        <v>116</v>
      </c>
    </row>
    <row r="5" spans="2:11" x14ac:dyDescent="0.25">
      <c r="B5" s="149">
        <v>9</v>
      </c>
      <c r="C5" s="150" t="s">
        <v>50</v>
      </c>
      <c r="D5" s="151">
        <v>96</v>
      </c>
      <c r="E5" s="150" t="s">
        <v>75</v>
      </c>
      <c r="F5" s="151" t="s">
        <v>23</v>
      </c>
      <c r="G5" s="152">
        <v>310</v>
      </c>
      <c r="H5" s="151" t="s">
        <v>132</v>
      </c>
      <c r="I5" s="145"/>
      <c r="J5" s="131" t="s">
        <v>117</v>
      </c>
      <c r="K5" s="155" t="s">
        <v>118</v>
      </c>
    </row>
    <row r="6" spans="2:11" x14ac:dyDescent="0.25">
      <c r="B6" s="149">
        <v>9</v>
      </c>
      <c r="C6" s="150" t="s">
        <v>50</v>
      </c>
      <c r="D6" s="151">
        <v>92</v>
      </c>
      <c r="E6" s="150" t="s">
        <v>71</v>
      </c>
      <c r="F6" s="151" t="s">
        <v>19</v>
      </c>
      <c r="G6" s="152">
        <v>315</v>
      </c>
      <c r="H6" s="151" t="s">
        <v>128</v>
      </c>
      <c r="I6" s="145"/>
      <c r="J6" s="131" t="s">
        <v>119</v>
      </c>
      <c r="K6" s="155" t="s">
        <v>120</v>
      </c>
    </row>
    <row r="7" spans="2:11" x14ac:dyDescent="0.25">
      <c r="B7" s="149">
        <v>9</v>
      </c>
      <c r="C7" s="150" t="s">
        <v>50</v>
      </c>
      <c r="D7" s="151">
        <v>95</v>
      </c>
      <c r="E7" s="150" t="s">
        <v>74</v>
      </c>
      <c r="F7" s="151" t="s">
        <v>22</v>
      </c>
      <c r="G7" s="152">
        <v>316</v>
      </c>
      <c r="H7" s="151" t="s">
        <v>131</v>
      </c>
      <c r="I7" s="145"/>
      <c r="J7" s="131" t="s">
        <v>121</v>
      </c>
      <c r="K7" s="155" t="s">
        <v>122</v>
      </c>
    </row>
    <row r="8" spans="2:11" x14ac:dyDescent="0.25">
      <c r="B8" s="149">
        <v>9</v>
      </c>
      <c r="C8" s="150" t="s">
        <v>50</v>
      </c>
      <c r="D8" s="151">
        <v>48</v>
      </c>
      <c r="E8" s="150" t="s">
        <v>69</v>
      </c>
      <c r="F8" s="151" t="s">
        <v>17</v>
      </c>
      <c r="G8" s="152">
        <v>510</v>
      </c>
      <c r="H8" s="151" t="s">
        <v>126</v>
      </c>
      <c r="I8" s="145"/>
      <c r="J8" s="131" t="s">
        <v>123</v>
      </c>
      <c r="K8" s="155" t="s">
        <v>124</v>
      </c>
    </row>
    <row r="9" spans="2:11" x14ac:dyDescent="0.25">
      <c r="B9" s="149">
        <v>9</v>
      </c>
      <c r="C9" s="150" t="s">
        <v>50</v>
      </c>
      <c r="D9" s="151">
        <v>97</v>
      </c>
      <c r="E9" s="150" t="s">
        <v>76</v>
      </c>
      <c r="F9" s="151" t="s">
        <v>24</v>
      </c>
      <c r="G9" s="152">
        <v>513</v>
      </c>
      <c r="H9" s="151" t="s">
        <v>133</v>
      </c>
      <c r="I9" s="145"/>
      <c r="K9" s="3"/>
    </row>
    <row r="10" spans="2:11" x14ac:dyDescent="0.25">
      <c r="B10" s="149">
        <v>9</v>
      </c>
      <c r="C10" s="150" t="s">
        <v>50</v>
      </c>
      <c r="D10" s="151">
        <v>93</v>
      </c>
      <c r="E10" s="150" t="s">
        <v>72</v>
      </c>
      <c r="F10" s="151" t="s">
        <v>20</v>
      </c>
      <c r="G10" s="152">
        <v>514</v>
      </c>
      <c r="H10" s="151" t="s">
        <v>129</v>
      </c>
      <c r="I10" s="145"/>
      <c r="K10" s="3"/>
    </row>
    <row r="11" spans="2:11" x14ac:dyDescent="0.25">
      <c r="B11" s="149">
        <v>9</v>
      </c>
      <c r="C11" s="150" t="s">
        <v>50</v>
      </c>
      <c r="D11" s="151">
        <v>94</v>
      </c>
      <c r="E11" s="150" t="s">
        <v>73</v>
      </c>
      <c r="F11" s="151" t="s">
        <v>21</v>
      </c>
      <c r="G11" s="152">
        <v>610</v>
      </c>
      <c r="H11" s="151" t="s">
        <v>130</v>
      </c>
      <c r="I11" s="145"/>
      <c r="K11" s="3"/>
    </row>
    <row r="12" spans="2:11" x14ac:dyDescent="0.25">
      <c r="B12" s="149">
        <v>9</v>
      </c>
      <c r="C12" s="150" t="s">
        <v>50</v>
      </c>
      <c r="D12" s="151">
        <v>91</v>
      </c>
      <c r="E12" s="150" t="s">
        <v>70</v>
      </c>
      <c r="F12" s="151" t="s">
        <v>18</v>
      </c>
      <c r="G12" s="152">
        <v>611</v>
      </c>
      <c r="H12" s="151" t="s">
        <v>127</v>
      </c>
      <c r="I12" s="145"/>
      <c r="K12" s="3"/>
    </row>
    <row r="13" spans="2:11" x14ac:dyDescent="0.25">
      <c r="B13" s="153">
        <v>7</v>
      </c>
      <c r="C13" s="154" t="s">
        <v>50</v>
      </c>
      <c r="D13" s="147">
        <v>49</v>
      </c>
      <c r="E13" s="154" t="s">
        <v>77</v>
      </c>
      <c r="F13" s="147" t="s">
        <v>25</v>
      </c>
      <c r="G13" s="146" t="s">
        <v>134</v>
      </c>
      <c r="H13" s="147" t="s">
        <v>135</v>
      </c>
      <c r="I13" s="145"/>
      <c r="K13" s="3"/>
    </row>
    <row r="14" spans="2:11" x14ac:dyDescent="0.25">
      <c r="B14" s="153">
        <v>9</v>
      </c>
      <c r="C14" s="154" t="s">
        <v>50</v>
      </c>
      <c r="D14" s="147">
        <v>102</v>
      </c>
      <c r="E14" s="154" t="s">
        <v>78</v>
      </c>
      <c r="F14" s="147" t="s">
        <v>26</v>
      </c>
      <c r="G14" s="146" t="s">
        <v>136</v>
      </c>
      <c r="H14" s="147" t="s">
        <v>137</v>
      </c>
      <c r="I14" s="145"/>
    </row>
    <row r="15" spans="2:11" x14ac:dyDescent="0.25">
      <c r="B15" s="153">
        <v>9</v>
      </c>
      <c r="C15" s="154" t="s">
        <v>50</v>
      </c>
      <c r="D15" s="147">
        <v>50</v>
      </c>
      <c r="E15" s="154" t="s">
        <v>79</v>
      </c>
      <c r="F15" s="147" t="s">
        <v>27</v>
      </c>
      <c r="G15" s="146" t="s">
        <v>138</v>
      </c>
      <c r="H15" s="147" t="s">
        <v>139</v>
      </c>
      <c r="I15" s="145"/>
    </row>
    <row r="16" spans="2:11" x14ac:dyDescent="0.25">
      <c r="B16" s="153">
        <v>9</v>
      </c>
      <c r="C16" s="154" t="s">
        <v>50</v>
      </c>
      <c r="D16" s="147">
        <v>51</v>
      </c>
      <c r="E16" s="154" t="s">
        <v>80</v>
      </c>
      <c r="F16" s="147" t="s">
        <v>28</v>
      </c>
      <c r="G16" s="146" t="s">
        <v>140</v>
      </c>
      <c r="H16" s="147" t="s">
        <v>141</v>
      </c>
      <c r="I16" s="145"/>
    </row>
    <row r="17" spans="2:9" x14ac:dyDescent="0.25">
      <c r="B17" s="153">
        <v>9</v>
      </c>
      <c r="C17" s="154" t="s">
        <v>50</v>
      </c>
      <c r="D17" s="147">
        <v>52</v>
      </c>
      <c r="E17" s="154" t="s">
        <v>81</v>
      </c>
      <c r="F17" s="147" t="s">
        <v>29</v>
      </c>
      <c r="G17" s="146" t="s">
        <v>142</v>
      </c>
      <c r="H17" s="147" t="s">
        <v>143</v>
      </c>
      <c r="I17" s="145"/>
    </row>
    <row r="18" spans="2:9" x14ac:dyDescent="0.25">
      <c r="B18" s="153">
        <v>9</v>
      </c>
      <c r="C18" s="154" t="s">
        <v>50</v>
      </c>
      <c r="D18" s="147">
        <v>53</v>
      </c>
      <c r="E18" s="154" t="s">
        <v>82</v>
      </c>
      <c r="F18" s="147" t="s">
        <v>30</v>
      </c>
      <c r="G18" s="146" t="s">
        <v>144</v>
      </c>
      <c r="H18" s="147" t="s">
        <v>145</v>
      </c>
      <c r="I18" s="145"/>
    </row>
    <row r="19" spans="2:9" x14ac:dyDescent="0.25">
      <c r="B19" s="153">
        <v>9</v>
      </c>
      <c r="C19" s="154" t="s">
        <v>50</v>
      </c>
      <c r="D19" s="147">
        <v>54</v>
      </c>
      <c r="E19" s="154" t="s">
        <v>83</v>
      </c>
      <c r="F19" s="147" t="s">
        <v>31</v>
      </c>
      <c r="G19" s="146" t="s">
        <v>146</v>
      </c>
      <c r="H19" s="147" t="s">
        <v>147</v>
      </c>
      <c r="I19" s="145"/>
    </row>
    <row r="20" spans="2:9" x14ac:dyDescent="0.25">
      <c r="B20" s="153">
        <v>9</v>
      </c>
      <c r="C20" s="154" t="s">
        <v>50</v>
      </c>
      <c r="D20" s="147">
        <v>55</v>
      </c>
      <c r="E20" s="154" t="s">
        <v>84</v>
      </c>
      <c r="F20" s="147" t="s">
        <v>32</v>
      </c>
      <c r="G20" s="146" t="s">
        <v>148</v>
      </c>
      <c r="H20" s="147" t="s">
        <v>149</v>
      </c>
      <c r="I20" s="145"/>
    </row>
    <row r="21" spans="2:9" x14ac:dyDescent="0.25">
      <c r="B21" s="153">
        <v>11</v>
      </c>
      <c r="C21" s="154" t="s">
        <v>50</v>
      </c>
      <c r="D21" s="147">
        <v>56</v>
      </c>
      <c r="E21" s="154" t="s">
        <v>85</v>
      </c>
      <c r="F21" s="147" t="s">
        <v>33</v>
      </c>
      <c r="G21" s="146" t="s">
        <v>150</v>
      </c>
      <c r="H21" s="147" t="s">
        <v>151</v>
      </c>
      <c r="I21" s="145"/>
    </row>
    <row r="22" spans="2:9" x14ac:dyDescent="0.25">
      <c r="B22" s="153">
        <v>20</v>
      </c>
      <c r="C22" s="154" t="s">
        <v>50</v>
      </c>
      <c r="D22" s="147">
        <v>57</v>
      </c>
      <c r="E22" s="154" t="s">
        <v>86</v>
      </c>
      <c r="F22" s="147" t="s">
        <v>34</v>
      </c>
      <c r="G22" s="146" t="s">
        <v>152</v>
      </c>
      <c r="H22" s="147" t="s">
        <v>153</v>
      </c>
      <c r="I22" s="145"/>
    </row>
    <row r="23" spans="2:9" x14ac:dyDescent="0.25">
      <c r="B23" s="153">
        <v>31</v>
      </c>
      <c r="C23" s="154" t="s">
        <v>50</v>
      </c>
      <c r="D23" s="147">
        <v>58</v>
      </c>
      <c r="E23" s="154" t="s">
        <v>113</v>
      </c>
      <c r="F23" s="147" t="s">
        <v>35</v>
      </c>
      <c r="G23" s="146" t="s">
        <v>205</v>
      </c>
      <c r="H23" s="147" t="s">
        <v>206</v>
      </c>
      <c r="I23" s="145"/>
    </row>
    <row r="24" spans="2:9" x14ac:dyDescent="0.25">
      <c r="B24" s="153">
        <v>28</v>
      </c>
      <c r="C24" s="154" t="s">
        <v>50</v>
      </c>
      <c r="D24" s="147">
        <v>59</v>
      </c>
      <c r="E24" s="154" t="s">
        <v>88</v>
      </c>
      <c r="F24" s="147" t="s">
        <v>36</v>
      </c>
      <c r="G24" s="146" t="s">
        <v>154</v>
      </c>
      <c r="H24" s="147" t="s">
        <v>155</v>
      </c>
      <c r="I24" s="145"/>
    </row>
    <row r="25" spans="2:9" x14ac:dyDescent="0.25">
      <c r="B25" s="153">
        <v>15</v>
      </c>
      <c r="C25" s="154" t="s">
        <v>50</v>
      </c>
      <c r="D25" s="147">
        <v>60</v>
      </c>
      <c r="E25" s="154" t="s">
        <v>89</v>
      </c>
      <c r="F25" s="147" t="s">
        <v>37</v>
      </c>
      <c r="G25" s="146" t="s">
        <v>156</v>
      </c>
      <c r="H25" s="147" t="s">
        <v>157</v>
      </c>
    </row>
    <row r="26" spans="2:9" x14ac:dyDescent="0.25">
      <c r="B26" s="153">
        <v>9</v>
      </c>
      <c r="C26" s="154" t="s">
        <v>50</v>
      </c>
      <c r="D26" s="147">
        <v>61</v>
      </c>
      <c r="E26" s="154" t="s">
        <v>90</v>
      </c>
      <c r="F26" s="147" t="s">
        <v>38</v>
      </c>
      <c r="G26" s="146" t="s">
        <v>158</v>
      </c>
      <c r="H26" s="147" t="s">
        <v>159</v>
      </c>
    </row>
    <row r="27" spans="2:9" x14ac:dyDescent="0.25">
      <c r="B27" s="153">
        <v>9</v>
      </c>
      <c r="C27" s="154" t="s">
        <v>50</v>
      </c>
      <c r="D27" s="147">
        <v>62</v>
      </c>
      <c r="E27" s="154" t="s">
        <v>91</v>
      </c>
      <c r="F27" s="147" t="s">
        <v>39</v>
      </c>
      <c r="G27" s="146" t="s">
        <v>160</v>
      </c>
      <c r="H27" s="147" t="s">
        <v>161</v>
      </c>
    </row>
    <row r="28" spans="2:9" x14ac:dyDescent="0.25">
      <c r="B28" s="153">
        <v>9</v>
      </c>
      <c r="C28" s="154" t="s">
        <v>50</v>
      </c>
      <c r="D28" s="147">
        <v>63</v>
      </c>
      <c r="E28" s="154" t="s">
        <v>92</v>
      </c>
      <c r="F28" s="147" t="s">
        <v>40</v>
      </c>
      <c r="G28" s="146" t="s">
        <v>162</v>
      </c>
      <c r="H28" s="147" t="s">
        <v>163</v>
      </c>
    </row>
    <row r="29" spans="2:9" x14ac:dyDescent="0.25">
      <c r="B29" s="153">
        <v>9</v>
      </c>
      <c r="C29" s="154" t="s">
        <v>50</v>
      </c>
      <c r="D29" s="147">
        <v>86</v>
      </c>
      <c r="E29" s="154" t="s">
        <v>101</v>
      </c>
      <c r="F29" s="147" t="s">
        <v>49</v>
      </c>
      <c r="G29" s="146" t="s">
        <v>180</v>
      </c>
      <c r="H29" s="147" t="s">
        <v>181</v>
      </c>
    </row>
    <row r="30" spans="2:9" x14ac:dyDescent="0.25">
      <c r="B30" s="153">
        <v>9</v>
      </c>
      <c r="C30" s="154" t="s">
        <v>50</v>
      </c>
      <c r="D30" s="147">
        <v>64</v>
      </c>
      <c r="E30" s="154" t="s">
        <v>93</v>
      </c>
      <c r="F30" s="147" t="s">
        <v>41</v>
      </c>
      <c r="G30" s="146" t="s">
        <v>164</v>
      </c>
      <c r="H30" s="147" t="s">
        <v>165</v>
      </c>
    </row>
    <row r="31" spans="2:9" x14ac:dyDescent="0.25">
      <c r="B31" s="153">
        <v>9</v>
      </c>
      <c r="C31" s="154" t="s">
        <v>50</v>
      </c>
      <c r="D31" s="147">
        <v>65</v>
      </c>
      <c r="E31" s="154" t="s">
        <v>94</v>
      </c>
      <c r="F31" s="147" t="s">
        <v>42</v>
      </c>
      <c r="G31" s="146" t="s">
        <v>166</v>
      </c>
      <c r="H31" s="147" t="s">
        <v>167</v>
      </c>
    </row>
    <row r="32" spans="2:9" x14ac:dyDescent="0.25">
      <c r="B32" s="153">
        <v>9</v>
      </c>
      <c r="C32" s="154" t="s">
        <v>50</v>
      </c>
      <c r="D32" s="147">
        <v>66</v>
      </c>
      <c r="E32" s="154" t="s">
        <v>95</v>
      </c>
      <c r="F32" s="147" t="s">
        <v>43</v>
      </c>
      <c r="G32" s="146" t="s">
        <v>168</v>
      </c>
      <c r="H32" s="147" t="s">
        <v>169</v>
      </c>
    </row>
    <row r="33" spans="2:8" x14ac:dyDescent="0.25">
      <c r="B33" s="153">
        <v>9</v>
      </c>
      <c r="C33" s="154" t="s">
        <v>50</v>
      </c>
      <c r="D33" s="147">
        <v>67</v>
      </c>
      <c r="E33" s="154" t="s">
        <v>96</v>
      </c>
      <c r="F33" s="147" t="s">
        <v>44</v>
      </c>
      <c r="G33" s="146" t="s">
        <v>170</v>
      </c>
      <c r="H33" s="147" t="s">
        <v>171</v>
      </c>
    </row>
    <row r="34" spans="2:8" x14ac:dyDescent="0.25">
      <c r="B34" s="153">
        <v>9</v>
      </c>
      <c r="C34" s="154" t="s">
        <v>50</v>
      </c>
      <c r="D34" s="147">
        <v>68</v>
      </c>
      <c r="E34" s="154" t="s">
        <v>97</v>
      </c>
      <c r="F34" s="147" t="s">
        <v>45</v>
      </c>
      <c r="G34" s="146" t="s">
        <v>172</v>
      </c>
      <c r="H34" s="147" t="s">
        <v>173</v>
      </c>
    </row>
    <row r="35" spans="2:8" x14ac:dyDescent="0.25">
      <c r="B35" s="153">
        <v>9</v>
      </c>
      <c r="C35" s="154" t="s">
        <v>50</v>
      </c>
      <c r="D35" s="147">
        <v>69</v>
      </c>
      <c r="E35" s="154" t="s">
        <v>98</v>
      </c>
      <c r="F35" s="147" t="s">
        <v>46</v>
      </c>
      <c r="G35" s="146" t="s">
        <v>174</v>
      </c>
      <c r="H35" s="147" t="s">
        <v>175</v>
      </c>
    </row>
    <row r="36" spans="2:8" x14ac:dyDescent="0.25">
      <c r="B36" s="153">
        <v>17</v>
      </c>
      <c r="C36" s="154" t="s">
        <v>50</v>
      </c>
      <c r="D36" s="147">
        <v>70</v>
      </c>
      <c r="E36" s="154" t="s">
        <v>99</v>
      </c>
      <c r="F36" s="147" t="s">
        <v>47</v>
      </c>
      <c r="G36" s="146" t="s">
        <v>176</v>
      </c>
      <c r="H36" s="147" t="s">
        <v>177</v>
      </c>
    </row>
    <row r="37" spans="2:8" x14ac:dyDescent="0.25">
      <c r="B37" s="153">
        <v>9</v>
      </c>
      <c r="C37" s="154" t="s">
        <v>50</v>
      </c>
      <c r="D37" s="147">
        <v>72</v>
      </c>
      <c r="E37" s="154" t="s">
        <v>100</v>
      </c>
      <c r="F37" s="147" t="s">
        <v>48</v>
      </c>
      <c r="G37" s="146" t="s">
        <v>178</v>
      </c>
      <c r="H37" s="147" t="s">
        <v>179</v>
      </c>
    </row>
    <row r="38" spans="2:8" x14ac:dyDescent="0.25">
      <c r="B38" s="149">
        <v>9</v>
      </c>
      <c r="C38" s="150" t="s">
        <v>50</v>
      </c>
      <c r="D38" s="150">
        <v>73</v>
      </c>
      <c r="E38" s="150" t="s">
        <v>102</v>
      </c>
      <c r="F38" s="150" t="s">
        <v>52</v>
      </c>
      <c r="G38" s="152" t="s">
        <v>182</v>
      </c>
      <c r="H38" s="150" t="s">
        <v>183</v>
      </c>
    </row>
    <row r="39" spans="2:8" x14ac:dyDescent="0.25">
      <c r="B39" s="149">
        <v>9</v>
      </c>
      <c r="C39" s="150" t="s">
        <v>50</v>
      </c>
      <c r="D39" s="150">
        <v>74</v>
      </c>
      <c r="E39" s="150" t="s">
        <v>103</v>
      </c>
      <c r="F39" s="150" t="s">
        <v>53</v>
      </c>
      <c r="G39" s="152" t="s">
        <v>184</v>
      </c>
      <c r="H39" s="150" t="s">
        <v>185</v>
      </c>
    </row>
    <row r="40" spans="2:8" x14ac:dyDescent="0.25">
      <c r="B40" s="149">
        <v>9</v>
      </c>
      <c r="C40" s="150" t="s">
        <v>50</v>
      </c>
      <c r="D40" s="150">
        <v>75</v>
      </c>
      <c r="E40" s="150">
        <v>9998</v>
      </c>
      <c r="F40" s="150" t="s">
        <v>54</v>
      </c>
      <c r="G40" s="152" t="s">
        <v>186</v>
      </c>
      <c r="H40" s="150" t="s">
        <v>187</v>
      </c>
    </row>
    <row r="41" spans="2:8" x14ac:dyDescent="0.25">
      <c r="B41" s="149">
        <v>9</v>
      </c>
      <c r="C41" s="150" t="s">
        <v>50</v>
      </c>
      <c r="D41" s="150">
        <v>76</v>
      </c>
      <c r="E41" s="150">
        <v>9998</v>
      </c>
      <c r="F41" s="150" t="s">
        <v>55</v>
      </c>
      <c r="G41" s="152" t="s">
        <v>207</v>
      </c>
      <c r="H41" s="150" t="s">
        <v>208</v>
      </c>
    </row>
    <row r="42" spans="2:8" x14ac:dyDescent="0.25">
      <c r="B42" s="149">
        <v>9</v>
      </c>
      <c r="C42" s="150" t="s">
        <v>50</v>
      </c>
      <c r="D42" s="150">
        <v>77</v>
      </c>
      <c r="E42" s="150" t="s">
        <v>104</v>
      </c>
      <c r="F42" s="150" t="s">
        <v>56</v>
      </c>
      <c r="G42" s="152" t="s">
        <v>188</v>
      </c>
      <c r="H42" s="150" t="s">
        <v>189</v>
      </c>
    </row>
    <row r="43" spans="2:8" x14ac:dyDescent="0.25">
      <c r="B43" s="149">
        <v>9</v>
      </c>
      <c r="C43" s="150" t="s">
        <v>50</v>
      </c>
      <c r="D43" s="150">
        <v>78</v>
      </c>
      <c r="E43" s="150" t="s">
        <v>105</v>
      </c>
      <c r="F43" s="150" t="s">
        <v>57</v>
      </c>
      <c r="G43" s="152" t="s">
        <v>190</v>
      </c>
      <c r="H43" s="150" t="s">
        <v>191</v>
      </c>
    </row>
    <row r="44" spans="2:8" x14ac:dyDescent="0.25">
      <c r="B44" s="149">
        <v>9</v>
      </c>
      <c r="C44" s="150" t="s">
        <v>50</v>
      </c>
      <c r="D44" s="150">
        <v>79</v>
      </c>
      <c r="E44" s="150">
        <v>9998</v>
      </c>
      <c r="F44" s="150" t="s">
        <v>58</v>
      </c>
      <c r="G44" s="152" t="s">
        <v>209</v>
      </c>
      <c r="H44" s="150" t="s">
        <v>210</v>
      </c>
    </row>
    <row r="45" spans="2:8" x14ac:dyDescent="0.25">
      <c r="B45" s="149">
        <v>9</v>
      </c>
      <c r="C45" s="150" t="s">
        <v>50</v>
      </c>
      <c r="D45" s="150">
        <v>80</v>
      </c>
      <c r="E45" s="150" t="s">
        <v>106</v>
      </c>
      <c r="F45" s="150" t="s">
        <v>59</v>
      </c>
      <c r="G45" s="152" t="s">
        <v>192</v>
      </c>
      <c r="H45" s="150" t="s">
        <v>193</v>
      </c>
    </row>
    <row r="46" spans="2:8" x14ac:dyDescent="0.25">
      <c r="B46" s="149">
        <v>9</v>
      </c>
      <c r="C46" s="150" t="s">
        <v>50</v>
      </c>
      <c r="D46" s="150">
        <v>81</v>
      </c>
      <c r="E46" s="150" t="s">
        <v>107</v>
      </c>
      <c r="F46" s="150" t="s">
        <v>60</v>
      </c>
      <c r="G46" s="152" t="s">
        <v>194</v>
      </c>
      <c r="H46" s="150" t="s">
        <v>195</v>
      </c>
    </row>
    <row r="47" spans="2:8" x14ac:dyDescent="0.25">
      <c r="B47" s="149">
        <v>9</v>
      </c>
      <c r="C47" s="150" t="s">
        <v>50</v>
      </c>
      <c r="D47" s="150">
        <v>82</v>
      </c>
      <c r="E47" s="150" t="s">
        <v>108</v>
      </c>
      <c r="F47" s="150" t="s">
        <v>61</v>
      </c>
      <c r="G47" s="152" t="s">
        <v>196</v>
      </c>
      <c r="H47" s="150" t="s">
        <v>197</v>
      </c>
    </row>
    <row r="48" spans="2:8" x14ac:dyDescent="0.25">
      <c r="B48" s="149">
        <v>9</v>
      </c>
      <c r="C48" s="150" t="s">
        <v>50</v>
      </c>
      <c r="D48" s="150">
        <v>83</v>
      </c>
      <c r="E48" s="150" t="s">
        <v>109</v>
      </c>
      <c r="F48" s="150" t="s">
        <v>62</v>
      </c>
      <c r="G48" s="152" t="s">
        <v>198</v>
      </c>
      <c r="H48" s="150" t="s">
        <v>199</v>
      </c>
    </row>
    <row r="49" spans="2:8" x14ac:dyDescent="0.25">
      <c r="B49" s="149">
        <v>9</v>
      </c>
      <c r="C49" s="150" t="s">
        <v>50</v>
      </c>
      <c r="D49" s="150">
        <v>85</v>
      </c>
      <c r="E49" s="150" t="s">
        <v>110</v>
      </c>
      <c r="F49" s="150" t="s">
        <v>63</v>
      </c>
      <c r="G49" s="152" t="s">
        <v>200</v>
      </c>
      <c r="H49" s="150" t="s">
        <v>201</v>
      </c>
    </row>
    <row r="50" spans="2:8" x14ac:dyDescent="0.25">
      <c r="B50" s="149">
        <v>9</v>
      </c>
      <c r="C50" s="150" t="s">
        <v>50</v>
      </c>
      <c r="D50" s="150">
        <v>87</v>
      </c>
      <c r="E50" s="150" t="s">
        <v>111</v>
      </c>
      <c r="F50" s="150" t="s">
        <v>64</v>
      </c>
      <c r="G50" s="152" t="s">
        <v>202</v>
      </c>
      <c r="H50" s="150" t="s">
        <v>203</v>
      </c>
    </row>
    <row r="51" spans="2:8" x14ac:dyDescent="0.25">
      <c r="B51" s="149">
        <v>9</v>
      </c>
      <c r="C51" s="150" t="s">
        <v>50</v>
      </c>
      <c r="D51" s="150">
        <v>105</v>
      </c>
      <c r="E51" s="150">
        <v>9998</v>
      </c>
      <c r="F51" s="150" t="s">
        <v>1723</v>
      </c>
      <c r="G51" s="152" t="s">
        <v>1722</v>
      </c>
      <c r="H51" s="150" t="s">
        <v>1724</v>
      </c>
    </row>
    <row r="52" spans="2:8" x14ac:dyDescent="0.25">
      <c r="B52" s="153">
        <v>9</v>
      </c>
      <c r="C52" s="154" t="s">
        <v>50</v>
      </c>
      <c r="D52" s="154">
        <v>88</v>
      </c>
      <c r="E52" s="154" t="s">
        <v>114</v>
      </c>
      <c r="F52" s="154" t="s">
        <v>65</v>
      </c>
      <c r="G52" s="146" t="s">
        <v>211</v>
      </c>
      <c r="H52" s="154" t="s">
        <v>211</v>
      </c>
    </row>
    <row r="53" spans="2:8" x14ac:dyDescent="0.25">
      <c r="B53" s="153">
        <v>9</v>
      </c>
      <c r="C53" s="154" t="s">
        <v>50</v>
      </c>
      <c r="D53" s="154">
        <v>89</v>
      </c>
      <c r="E53" s="154" t="s">
        <v>112</v>
      </c>
      <c r="F53" s="154" t="s">
        <v>66</v>
      </c>
      <c r="G53" s="146" t="s">
        <v>204</v>
      </c>
      <c r="H53" s="154" t="s">
        <v>204</v>
      </c>
    </row>
    <row r="54" spans="2:8" x14ac:dyDescent="0.25">
      <c r="B54" s="153">
        <v>9</v>
      </c>
      <c r="C54" s="154" t="s">
        <v>50</v>
      </c>
      <c r="D54" s="154">
        <v>90</v>
      </c>
      <c r="E54" s="154" t="s">
        <v>115</v>
      </c>
      <c r="F54" s="154" t="s">
        <v>67</v>
      </c>
      <c r="G54" s="146" t="s">
        <v>212</v>
      </c>
      <c r="H54" s="154" t="s">
        <v>212</v>
      </c>
    </row>
    <row r="55" spans="2:8" x14ac:dyDescent="0.25">
      <c r="B55" s="149">
        <v>9</v>
      </c>
      <c r="C55" s="150" t="s">
        <v>50</v>
      </c>
      <c r="D55" s="150">
        <v>104</v>
      </c>
      <c r="E55" s="150">
        <v>9998</v>
      </c>
      <c r="F55" s="150" t="s">
        <v>68</v>
      </c>
      <c r="G55" s="152" t="s">
        <v>213</v>
      </c>
      <c r="H55" s="150" t="s">
        <v>214</v>
      </c>
    </row>
    <row r="56" spans="2:8" x14ac:dyDescent="0.25">
      <c r="G56" s="146"/>
      <c r="H56" s="147"/>
    </row>
  </sheetData>
  <sortState ref="B5:H12">
    <sortCondition ref="G5:G12"/>
  </sortState>
  <pageMargins left="0.7" right="0.7" top="0.75" bottom="0.75" header="0.3" footer="0.3"/>
  <pageSetup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N412"/>
  <sheetViews>
    <sheetView showGridLines="0" zoomScale="90" zoomScaleNormal="90" zoomScaleSheetLayoutView="100" workbookViewId="0">
      <pane ySplit="4" topLeftCell="A357" activePane="bottomLeft" state="frozen"/>
      <selection activeCell="W368" sqref="W368"/>
      <selection pane="bottomLeft" activeCell="J10" sqref="J10:K410"/>
    </sheetView>
  </sheetViews>
  <sheetFormatPr baseColWidth="10" defaultRowHeight="15" x14ac:dyDescent="0.25"/>
  <cols>
    <col min="1" max="1" width="4.28515625" style="3" customWidth="1"/>
    <col min="2" max="3" width="6.7109375" style="125" customWidth="1"/>
    <col min="4" max="4" width="13.140625" style="125" bestFit="1" customWidth="1"/>
    <col min="5" max="5" width="9.28515625" style="125" customWidth="1"/>
    <col min="6" max="6" width="11.140625" style="3" bestFit="1" customWidth="1"/>
    <col min="7" max="7" width="33.5703125" style="3" customWidth="1"/>
    <col min="8" max="8" width="9.5703125" style="125" customWidth="1"/>
    <col min="9" max="9" width="48.42578125" style="125" customWidth="1"/>
    <col min="10" max="10" width="8.7109375" style="3" customWidth="1"/>
    <col min="11" max="11" width="55.7109375" style="3" customWidth="1"/>
    <col min="12" max="12" width="9.28515625" style="3" bestFit="1" customWidth="1"/>
    <col min="13" max="16384" width="11.42578125" style="3"/>
  </cols>
  <sheetData>
    <row r="2" spans="2:12" x14ac:dyDescent="0.25">
      <c r="B2" s="204" t="s">
        <v>1591</v>
      </c>
    </row>
    <row r="4" spans="2:12" s="143" customFormat="1" ht="30.75" customHeight="1" x14ac:dyDescent="0.25">
      <c r="B4" s="156" t="s">
        <v>1086</v>
      </c>
      <c r="C4" s="156" t="s">
        <v>1087</v>
      </c>
      <c r="D4" s="157" t="s">
        <v>1558</v>
      </c>
      <c r="E4" s="157" t="s">
        <v>218</v>
      </c>
      <c r="F4" s="158" t="s">
        <v>219</v>
      </c>
      <c r="G4" s="159" t="s">
        <v>220</v>
      </c>
      <c r="H4" s="159" t="s">
        <v>221</v>
      </c>
      <c r="I4" s="160" t="s">
        <v>222</v>
      </c>
      <c r="J4" s="159" t="s">
        <v>223</v>
      </c>
      <c r="K4" s="159" t="s">
        <v>224</v>
      </c>
      <c r="L4" s="161" t="s">
        <v>1088</v>
      </c>
    </row>
    <row r="5" spans="2:12" hidden="1" x14ac:dyDescent="0.25">
      <c r="B5" s="205">
        <v>1</v>
      </c>
      <c r="C5" s="205"/>
      <c r="D5" s="205"/>
      <c r="E5" s="206"/>
      <c r="F5" s="162"/>
      <c r="G5" s="162"/>
      <c r="H5" s="162"/>
      <c r="I5" s="162"/>
      <c r="J5" s="162"/>
      <c r="K5" s="162" t="s">
        <v>1089</v>
      </c>
      <c r="L5" s="162"/>
    </row>
    <row r="6" spans="2:12" hidden="1" x14ac:dyDescent="0.25">
      <c r="B6" s="207">
        <v>1</v>
      </c>
      <c r="C6" s="207">
        <v>3</v>
      </c>
      <c r="D6" s="208"/>
      <c r="E6" s="209"/>
      <c r="F6" s="163"/>
      <c r="G6" s="164"/>
      <c r="H6" s="163"/>
      <c r="I6" s="163"/>
      <c r="J6" s="165"/>
      <c r="K6" s="163" t="s">
        <v>1467</v>
      </c>
      <c r="L6" s="166"/>
    </row>
    <row r="7" spans="2:12" hidden="1" x14ac:dyDescent="0.25">
      <c r="B7" s="210">
        <v>1</v>
      </c>
      <c r="C7" s="210">
        <v>3</v>
      </c>
      <c r="D7" s="210">
        <v>4</v>
      </c>
      <c r="E7" s="211"/>
      <c r="F7" s="167"/>
      <c r="G7" s="168"/>
      <c r="H7" s="167"/>
      <c r="I7" s="167"/>
      <c r="J7" s="169"/>
      <c r="K7" s="167" t="s">
        <v>1468</v>
      </c>
      <c r="L7" s="170"/>
    </row>
    <row r="8" spans="2:12" hidden="1" x14ac:dyDescent="0.25">
      <c r="B8" s="212">
        <v>1</v>
      </c>
      <c r="C8" s="212">
        <v>3</v>
      </c>
      <c r="D8" s="212">
        <v>4</v>
      </c>
      <c r="E8" s="213">
        <v>1</v>
      </c>
      <c r="F8" s="171"/>
      <c r="G8" s="172" t="s">
        <v>1090</v>
      </c>
      <c r="H8" s="171"/>
      <c r="I8" s="171"/>
      <c r="J8" s="173"/>
      <c r="K8" s="171"/>
      <c r="L8" s="174"/>
    </row>
    <row r="9" spans="2:12" hidden="1" x14ac:dyDescent="0.25">
      <c r="B9" s="214">
        <v>1</v>
      </c>
      <c r="C9" s="214">
        <v>3</v>
      </c>
      <c r="D9" s="214">
        <v>4</v>
      </c>
      <c r="E9" s="215">
        <v>1</v>
      </c>
      <c r="F9" s="175"/>
      <c r="G9" s="176" t="s">
        <v>1090</v>
      </c>
      <c r="H9" s="175" t="s">
        <v>438</v>
      </c>
      <c r="I9" s="175" t="s">
        <v>439</v>
      </c>
      <c r="J9" s="177"/>
      <c r="K9" s="175"/>
      <c r="L9" s="178"/>
    </row>
    <row r="10" spans="2:12" x14ac:dyDescent="0.25">
      <c r="B10" s="147">
        <v>1</v>
      </c>
      <c r="C10" s="147">
        <v>3</v>
      </c>
      <c r="D10" s="147">
        <v>4</v>
      </c>
      <c r="E10" s="251">
        <v>1</v>
      </c>
      <c r="F10" s="154"/>
      <c r="G10" s="179" t="s">
        <v>1090</v>
      </c>
      <c r="H10" s="179" t="s">
        <v>438</v>
      </c>
      <c r="I10" s="179" t="s">
        <v>439</v>
      </c>
      <c r="J10" s="154" t="s">
        <v>1091</v>
      </c>
      <c r="K10" s="179" t="s">
        <v>1092</v>
      </c>
      <c r="L10" s="252" t="s">
        <v>383</v>
      </c>
    </row>
    <row r="11" spans="2:12" x14ac:dyDescent="0.25">
      <c r="B11" s="125">
        <v>1</v>
      </c>
      <c r="C11" s="125">
        <v>3</v>
      </c>
      <c r="D11" s="125">
        <v>4</v>
      </c>
      <c r="E11" s="125">
        <v>1</v>
      </c>
      <c r="G11" s="3" t="s">
        <v>1090</v>
      </c>
      <c r="H11" s="125" t="s">
        <v>438</v>
      </c>
      <c r="I11" s="125" t="s">
        <v>439</v>
      </c>
      <c r="J11" s="3" t="s">
        <v>1469</v>
      </c>
      <c r="K11" s="3" t="s">
        <v>1470</v>
      </c>
      <c r="L11" s="252" t="s">
        <v>383</v>
      </c>
    </row>
    <row r="12" spans="2:12" x14ac:dyDescent="0.25">
      <c r="B12" s="125">
        <v>1</v>
      </c>
      <c r="C12" s="125">
        <v>3</v>
      </c>
      <c r="D12" s="125">
        <v>4</v>
      </c>
      <c r="E12" s="125">
        <v>1</v>
      </c>
      <c r="G12" s="3" t="s">
        <v>1090</v>
      </c>
      <c r="H12" s="125" t="s">
        <v>438</v>
      </c>
      <c r="I12" s="125" t="s">
        <v>439</v>
      </c>
      <c r="J12" s="3" t="s">
        <v>1471</v>
      </c>
      <c r="K12" s="3" t="s">
        <v>1472</v>
      </c>
      <c r="L12" s="252" t="s">
        <v>383</v>
      </c>
    </row>
    <row r="13" spans="2:12" x14ac:dyDescent="0.25">
      <c r="B13" s="125">
        <v>1</v>
      </c>
      <c r="C13" s="125">
        <v>3</v>
      </c>
      <c r="D13" s="125">
        <v>4</v>
      </c>
      <c r="E13" s="125">
        <v>1</v>
      </c>
      <c r="G13" s="3" t="s">
        <v>1090</v>
      </c>
      <c r="H13" s="125" t="s">
        <v>438</v>
      </c>
      <c r="I13" s="125" t="s">
        <v>439</v>
      </c>
      <c r="J13" s="3" t="s">
        <v>440</v>
      </c>
      <c r="K13" s="3" t="s">
        <v>441</v>
      </c>
      <c r="L13" s="252" t="s">
        <v>383</v>
      </c>
    </row>
    <row r="14" spans="2:12" x14ac:dyDescent="0.25">
      <c r="B14" s="125">
        <v>1</v>
      </c>
      <c r="C14" s="125">
        <v>3</v>
      </c>
      <c r="D14" s="125">
        <v>4</v>
      </c>
      <c r="E14" s="125">
        <v>1</v>
      </c>
      <c r="G14" s="3" t="s">
        <v>1090</v>
      </c>
      <c r="H14" s="125" t="s">
        <v>438</v>
      </c>
      <c r="I14" s="125" t="s">
        <v>439</v>
      </c>
      <c r="J14" s="3" t="s">
        <v>1093</v>
      </c>
      <c r="K14" s="3" t="s">
        <v>1094</v>
      </c>
      <c r="L14" s="252" t="s">
        <v>383</v>
      </c>
    </row>
    <row r="15" spans="2:12" x14ac:dyDescent="0.25">
      <c r="B15" s="125">
        <v>1</v>
      </c>
      <c r="C15" s="125">
        <v>3</v>
      </c>
      <c r="D15" s="125">
        <v>4</v>
      </c>
      <c r="E15" s="125">
        <v>1</v>
      </c>
      <c r="G15" s="3" t="s">
        <v>1090</v>
      </c>
      <c r="H15" s="125" t="s">
        <v>438</v>
      </c>
      <c r="I15" s="125" t="s">
        <v>439</v>
      </c>
      <c r="J15" s="3" t="s">
        <v>455</v>
      </c>
      <c r="K15" s="3" t="s">
        <v>1095</v>
      </c>
      <c r="L15" s="252" t="s">
        <v>383</v>
      </c>
    </row>
    <row r="16" spans="2:12" hidden="1" x14ac:dyDescent="0.25">
      <c r="B16" s="205">
        <v>2</v>
      </c>
      <c r="C16" s="205"/>
      <c r="D16" s="205"/>
      <c r="E16" s="206"/>
      <c r="F16" s="162"/>
      <c r="G16" s="162"/>
      <c r="H16" s="162"/>
      <c r="I16" s="162"/>
      <c r="J16" s="162"/>
      <c r="K16" s="162" t="s">
        <v>1096</v>
      </c>
      <c r="L16" s="162"/>
    </row>
    <row r="17" spans="2:12" hidden="1" x14ac:dyDescent="0.25">
      <c r="B17" s="207">
        <v>2</v>
      </c>
      <c r="C17" s="207">
        <v>3</v>
      </c>
      <c r="D17" s="208"/>
      <c r="E17" s="209"/>
      <c r="F17" s="163"/>
      <c r="G17" s="164"/>
      <c r="H17" s="163"/>
      <c r="I17" s="163"/>
      <c r="J17" s="165"/>
      <c r="K17" s="163" t="s">
        <v>1097</v>
      </c>
      <c r="L17" s="166"/>
    </row>
    <row r="18" spans="2:12" hidden="1" x14ac:dyDescent="0.25">
      <c r="B18" s="210">
        <v>2</v>
      </c>
      <c r="C18" s="210">
        <v>3</v>
      </c>
      <c r="D18" s="210">
        <v>1</v>
      </c>
      <c r="E18" s="211"/>
      <c r="F18" s="167"/>
      <c r="G18" s="168"/>
      <c r="H18" s="167"/>
      <c r="I18" s="167"/>
      <c r="J18" s="169"/>
      <c r="K18" s="167" t="s">
        <v>1098</v>
      </c>
      <c r="L18" s="170"/>
    </row>
    <row r="19" spans="2:12" hidden="1" x14ac:dyDescent="0.25">
      <c r="B19" s="212">
        <v>2</v>
      </c>
      <c r="C19" s="212">
        <v>3</v>
      </c>
      <c r="D19" s="212">
        <v>1</v>
      </c>
      <c r="E19" s="213">
        <v>2</v>
      </c>
      <c r="F19" s="171"/>
      <c r="G19" s="172" t="s">
        <v>1099</v>
      </c>
      <c r="H19" s="171"/>
      <c r="I19" s="171"/>
      <c r="J19" s="173"/>
      <c r="K19" s="171"/>
      <c r="L19" s="174"/>
    </row>
    <row r="20" spans="2:12" hidden="1" x14ac:dyDescent="0.25">
      <c r="B20" s="214">
        <v>2</v>
      </c>
      <c r="C20" s="214">
        <v>3</v>
      </c>
      <c r="D20" s="214">
        <v>1</v>
      </c>
      <c r="E20" s="215">
        <v>2</v>
      </c>
      <c r="F20" s="175"/>
      <c r="G20" s="175" t="s">
        <v>1099</v>
      </c>
      <c r="H20" s="175" t="s">
        <v>442</v>
      </c>
      <c r="I20" s="175" t="s">
        <v>443</v>
      </c>
      <c r="J20" s="177"/>
      <c r="K20" s="175"/>
      <c r="L20" s="178"/>
    </row>
    <row r="21" spans="2:12" x14ac:dyDescent="0.25">
      <c r="B21" s="125">
        <v>2</v>
      </c>
      <c r="C21" s="125">
        <v>3</v>
      </c>
      <c r="D21" s="125">
        <v>1</v>
      </c>
      <c r="E21" s="125">
        <v>2</v>
      </c>
      <c r="F21" s="125"/>
      <c r="G21" s="125" t="s">
        <v>1099</v>
      </c>
      <c r="H21" s="125" t="s">
        <v>442</v>
      </c>
      <c r="I21" s="125" t="s">
        <v>443</v>
      </c>
      <c r="J21" s="3" t="s">
        <v>1100</v>
      </c>
      <c r="K21" s="3" t="s">
        <v>1101</v>
      </c>
      <c r="L21" s="252" t="s">
        <v>383</v>
      </c>
    </row>
    <row r="22" spans="2:12" x14ac:dyDescent="0.25">
      <c r="B22" s="125">
        <v>2</v>
      </c>
      <c r="C22" s="125">
        <v>3</v>
      </c>
      <c r="D22" s="125">
        <v>1</v>
      </c>
      <c r="E22" s="125">
        <v>2</v>
      </c>
      <c r="F22" s="125"/>
      <c r="G22" s="125" t="s">
        <v>1099</v>
      </c>
      <c r="H22" s="125" t="s">
        <v>442</v>
      </c>
      <c r="I22" s="125" t="s">
        <v>443</v>
      </c>
      <c r="J22" s="3" t="s">
        <v>1102</v>
      </c>
      <c r="K22" s="3" t="s">
        <v>1592</v>
      </c>
      <c r="L22" s="252" t="s">
        <v>383</v>
      </c>
    </row>
    <row r="23" spans="2:12" x14ac:dyDescent="0.25">
      <c r="B23" s="125">
        <v>2</v>
      </c>
      <c r="C23" s="125">
        <v>3</v>
      </c>
      <c r="D23" s="125">
        <v>1</v>
      </c>
      <c r="E23" s="125">
        <v>2</v>
      </c>
      <c r="F23" s="125"/>
      <c r="G23" s="125" t="s">
        <v>1099</v>
      </c>
      <c r="H23" s="125" t="s">
        <v>442</v>
      </c>
      <c r="I23" s="125" t="s">
        <v>443</v>
      </c>
      <c r="J23" s="3" t="s">
        <v>1104</v>
      </c>
      <c r="K23" s="3" t="s">
        <v>1593</v>
      </c>
      <c r="L23" s="252" t="s">
        <v>383</v>
      </c>
    </row>
    <row r="24" spans="2:12" x14ac:dyDescent="0.25">
      <c r="B24" s="253">
        <v>2</v>
      </c>
      <c r="C24" s="253">
        <v>3</v>
      </c>
      <c r="D24" s="253">
        <v>1</v>
      </c>
      <c r="E24" s="253">
        <v>2</v>
      </c>
      <c r="F24" s="253"/>
      <c r="G24" s="253" t="s">
        <v>1099</v>
      </c>
      <c r="H24" s="253" t="s">
        <v>442</v>
      </c>
      <c r="I24" s="253" t="s">
        <v>443</v>
      </c>
      <c r="J24" s="254" t="s">
        <v>1107</v>
      </c>
      <c r="K24" s="254" t="s">
        <v>1106</v>
      </c>
      <c r="L24" s="255" t="s">
        <v>383</v>
      </c>
    </row>
    <row r="25" spans="2:12" x14ac:dyDescent="0.25">
      <c r="B25" s="125">
        <v>2</v>
      </c>
      <c r="C25" s="125">
        <v>3</v>
      </c>
      <c r="D25" s="125">
        <v>1</v>
      </c>
      <c r="E25" s="125">
        <v>2</v>
      </c>
      <c r="F25" s="125"/>
      <c r="G25" s="125" t="s">
        <v>1099</v>
      </c>
      <c r="H25" s="125" t="s">
        <v>442</v>
      </c>
      <c r="I25" s="125" t="s">
        <v>443</v>
      </c>
      <c r="J25" s="3" t="s">
        <v>1108</v>
      </c>
      <c r="K25" s="3" t="s">
        <v>1594</v>
      </c>
      <c r="L25" s="252" t="s">
        <v>383</v>
      </c>
    </row>
    <row r="26" spans="2:12" x14ac:dyDescent="0.25">
      <c r="B26" s="253">
        <v>2</v>
      </c>
      <c r="C26" s="253">
        <v>3</v>
      </c>
      <c r="D26" s="253">
        <v>1</v>
      </c>
      <c r="E26" s="253">
        <v>2</v>
      </c>
      <c r="F26" s="253"/>
      <c r="G26" s="253" t="s">
        <v>1099</v>
      </c>
      <c r="H26" s="253" t="s">
        <v>442</v>
      </c>
      <c r="I26" s="253" t="s">
        <v>443</v>
      </c>
      <c r="J26" s="254" t="s">
        <v>1110</v>
      </c>
      <c r="K26" s="254" t="s">
        <v>1595</v>
      </c>
      <c r="L26" s="255" t="s">
        <v>383</v>
      </c>
    </row>
    <row r="27" spans="2:12" x14ac:dyDescent="0.25">
      <c r="B27" s="253">
        <v>2</v>
      </c>
      <c r="C27" s="253">
        <v>3</v>
      </c>
      <c r="D27" s="253">
        <v>1</v>
      </c>
      <c r="E27" s="253">
        <v>2</v>
      </c>
      <c r="F27" s="253"/>
      <c r="G27" s="253" t="s">
        <v>1099</v>
      </c>
      <c r="H27" s="253" t="s">
        <v>442</v>
      </c>
      <c r="I27" s="253" t="s">
        <v>443</v>
      </c>
      <c r="J27" s="254" t="s">
        <v>1481</v>
      </c>
      <c r="K27" s="254" t="s">
        <v>1109</v>
      </c>
      <c r="L27" s="255" t="s">
        <v>383</v>
      </c>
    </row>
    <row r="28" spans="2:12" x14ac:dyDescent="0.25">
      <c r="B28" s="125">
        <v>2</v>
      </c>
      <c r="C28" s="125">
        <v>3</v>
      </c>
      <c r="D28" s="125">
        <v>1</v>
      </c>
      <c r="E28" s="125">
        <v>2</v>
      </c>
      <c r="F28" s="125"/>
      <c r="G28" s="125" t="s">
        <v>1099</v>
      </c>
      <c r="H28" s="125" t="s">
        <v>442</v>
      </c>
      <c r="I28" s="125" t="s">
        <v>443</v>
      </c>
      <c r="J28" s="3" t="s">
        <v>1469</v>
      </c>
      <c r="K28" s="3" t="s">
        <v>1470</v>
      </c>
      <c r="L28" s="252" t="s">
        <v>383</v>
      </c>
    </row>
    <row r="29" spans="2:12" x14ac:dyDescent="0.25">
      <c r="B29" s="125">
        <v>2</v>
      </c>
      <c r="C29" s="125">
        <v>3</v>
      </c>
      <c r="D29" s="125">
        <v>1</v>
      </c>
      <c r="E29" s="125">
        <v>2</v>
      </c>
      <c r="F29" s="125"/>
      <c r="G29" s="125" t="s">
        <v>1099</v>
      </c>
      <c r="H29" s="125" t="s">
        <v>442</v>
      </c>
      <c r="I29" s="125" t="s">
        <v>443</v>
      </c>
      <c r="J29" s="3" t="s">
        <v>1471</v>
      </c>
      <c r="K29" s="3" t="s">
        <v>1472</v>
      </c>
      <c r="L29" s="252" t="s">
        <v>383</v>
      </c>
    </row>
    <row r="30" spans="2:12" x14ac:dyDescent="0.25">
      <c r="B30" s="125">
        <v>2</v>
      </c>
      <c r="C30" s="125">
        <v>3</v>
      </c>
      <c r="D30" s="125">
        <v>1</v>
      </c>
      <c r="E30" s="125">
        <v>2</v>
      </c>
      <c r="F30" s="125"/>
      <c r="G30" s="125" t="s">
        <v>1099</v>
      </c>
      <c r="H30" s="125" t="s">
        <v>442</v>
      </c>
      <c r="I30" s="125" t="s">
        <v>443</v>
      </c>
      <c r="J30" s="3" t="s">
        <v>440</v>
      </c>
      <c r="K30" s="3" t="s">
        <v>441</v>
      </c>
      <c r="L30" s="252" t="s">
        <v>383</v>
      </c>
    </row>
    <row r="31" spans="2:12" x14ac:dyDescent="0.25">
      <c r="B31" s="125">
        <v>2</v>
      </c>
      <c r="C31" s="125">
        <v>3</v>
      </c>
      <c r="D31" s="125">
        <v>1</v>
      </c>
      <c r="E31" s="125">
        <v>2</v>
      </c>
      <c r="F31" s="125"/>
      <c r="G31" s="125" t="s">
        <v>1099</v>
      </c>
      <c r="H31" s="125" t="s">
        <v>442</v>
      </c>
      <c r="I31" s="125" t="s">
        <v>443</v>
      </c>
      <c r="J31" s="3" t="s">
        <v>455</v>
      </c>
      <c r="K31" s="3" t="s">
        <v>1095</v>
      </c>
      <c r="L31" s="252" t="s">
        <v>383</v>
      </c>
    </row>
    <row r="32" spans="2:12" hidden="1" x14ac:dyDescent="0.25">
      <c r="B32" s="212">
        <v>2</v>
      </c>
      <c r="C32" s="212">
        <v>3</v>
      </c>
      <c r="D32" s="212">
        <v>1</v>
      </c>
      <c r="E32" s="213">
        <v>15</v>
      </c>
      <c r="F32" s="171"/>
      <c r="G32" s="172" t="s">
        <v>344</v>
      </c>
      <c r="H32" s="171"/>
      <c r="I32" s="171"/>
      <c r="J32" s="173"/>
      <c r="K32" s="171"/>
      <c r="L32" s="174"/>
    </row>
    <row r="33" spans="2:14" hidden="1" x14ac:dyDescent="0.25">
      <c r="B33" s="214">
        <v>2</v>
      </c>
      <c r="C33" s="214">
        <v>3</v>
      </c>
      <c r="D33" s="214">
        <v>1</v>
      </c>
      <c r="E33" s="215">
        <v>15</v>
      </c>
      <c r="F33" s="175"/>
      <c r="G33" s="176" t="s">
        <v>344</v>
      </c>
      <c r="H33" s="175" t="s">
        <v>1112</v>
      </c>
      <c r="I33" s="175" t="s">
        <v>1113</v>
      </c>
      <c r="J33" s="177"/>
      <c r="K33" s="175"/>
      <c r="L33" s="178"/>
    </row>
    <row r="34" spans="2:14" x14ac:dyDescent="0.25">
      <c r="B34" s="125">
        <v>2</v>
      </c>
      <c r="C34" s="125">
        <v>3</v>
      </c>
      <c r="D34" s="125">
        <v>1</v>
      </c>
      <c r="E34" s="125">
        <v>15</v>
      </c>
      <c r="G34" s="3" t="s">
        <v>344</v>
      </c>
      <c r="H34" s="125" t="s">
        <v>1112</v>
      </c>
      <c r="I34" s="125" t="s">
        <v>1113</v>
      </c>
      <c r="J34" s="3" t="s">
        <v>1142</v>
      </c>
      <c r="K34" s="3" t="s">
        <v>1114</v>
      </c>
      <c r="L34" s="252" t="s">
        <v>383</v>
      </c>
    </row>
    <row r="35" spans="2:14" x14ac:dyDescent="0.25">
      <c r="B35" s="200">
        <v>2</v>
      </c>
      <c r="C35" s="200">
        <v>3</v>
      </c>
      <c r="D35" s="200">
        <v>1</v>
      </c>
      <c r="E35" s="200">
        <v>15</v>
      </c>
      <c r="F35" s="145"/>
      <c r="G35" s="145" t="s">
        <v>344</v>
      </c>
      <c r="H35" s="200" t="s">
        <v>1112</v>
      </c>
      <c r="I35" s="200" t="s">
        <v>1113</v>
      </c>
      <c r="J35" s="145" t="s">
        <v>450</v>
      </c>
      <c r="K35" s="145" t="s">
        <v>1115</v>
      </c>
      <c r="L35" s="252" t="s">
        <v>383</v>
      </c>
      <c r="M35" s="145"/>
      <c r="N35" s="145"/>
    </row>
    <row r="36" spans="2:14" x14ac:dyDescent="0.25">
      <c r="B36" s="125">
        <v>2</v>
      </c>
      <c r="C36" s="125">
        <v>3</v>
      </c>
      <c r="D36" s="125">
        <v>1</v>
      </c>
      <c r="E36" s="125">
        <v>15</v>
      </c>
      <c r="G36" s="3" t="s">
        <v>344</v>
      </c>
      <c r="H36" s="125" t="s">
        <v>1112</v>
      </c>
      <c r="I36" s="125" t="s">
        <v>1113</v>
      </c>
      <c r="J36" s="3" t="s">
        <v>1474</v>
      </c>
      <c r="K36" s="3" t="s">
        <v>1475</v>
      </c>
      <c r="L36" s="252" t="s">
        <v>383</v>
      </c>
    </row>
    <row r="37" spans="2:14" x14ac:dyDescent="0.25">
      <c r="B37" s="125">
        <v>2</v>
      </c>
      <c r="C37" s="125">
        <v>3</v>
      </c>
      <c r="D37" s="125">
        <v>1</v>
      </c>
      <c r="E37" s="125">
        <v>15</v>
      </c>
      <c r="G37" s="3" t="s">
        <v>344</v>
      </c>
      <c r="H37" s="125" t="s">
        <v>1112</v>
      </c>
      <c r="I37" s="125" t="s">
        <v>1113</v>
      </c>
      <c r="J37" s="3" t="s">
        <v>1476</v>
      </c>
      <c r="K37" s="3" t="s">
        <v>1119</v>
      </c>
      <c r="L37" s="252" t="s">
        <v>383</v>
      </c>
    </row>
    <row r="38" spans="2:14" x14ac:dyDescent="0.25">
      <c r="B38" s="125">
        <v>2</v>
      </c>
      <c r="C38" s="125">
        <v>3</v>
      </c>
      <c r="D38" s="125">
        <v>1</v>
      </c>
      <c r="E38" s="125">
        <v>15</v>
      </c>
      <c r="G38" s="3" t="s">
        <v>344</v>
      </c>
      <c r="H38" s="125" t="s">
        <v>1112</v>
      </c>
      <c r="I38" s="125" t="s">
        <v>1113</v>
      </c>
      <c r="J38" s="3" t="s">
        <v>1477</v>
      </c>
      <c r="K38" s="3" t="s">
        <v>1120</v>
      </c>
      <c r="L38" s="252" t="s">
        <v>383</v>
      </c>
    </row>
    <row r="39" spans="2:14" x14ac:dyDescent="0.25">
      <c r="B39" s="125">
        <v>2</v>
      </c>
      <c r="C39" s="125">
        <v>3</v>
      </c>
      <c r="D39" s="125">
        <v>1</v>
      </c>
      <c r="E39" s="125">
        <v>15</v>
      </c>
      <c r="G39" s="3" t="s">
        <v>344</v>
      </c>
      <c r="H39" s="125" t="s">
        <v>1112</v>
      </c>
      <c r="I39" s="125" t="s">
        <v>1113</v>
      </c>
      <c r="J39" s="3" t="s">
        <v>1478</v>
      </c>
      <c r="K39" s="3" t="s">
        <v>1117</v>
      </c>
      <c r="L39" s="252" t="s">
        <v>383</v>
      </c>
    </row>
    <row r="40" spans="2:14" x14ac:dyDescent="0.25">
      <c r="B40" s="125">
        <v>2</v>
      </c>
      <c r="C40" s="125">
        <v>3</v>
      </c>
      <c r="D40" s="125">
        <v>1</v>
      </c>
      <c r="E40" s="125">
        <v>15</v>
      </c>
      <c r="G40" s="3" t="s">
        <v>344</v>
      </c>
      <c r="H40" s="125" t="s">
        <v>1112</v>
      </c>
      <c r="I40" s="125" t="s">
        <v>1113</v>
      </c>
      <c r="J40" s="3" t="s">
        <v>1181</v>
      </c>
      <c r="K40" s="3" t="s">
        <v>1118</v>
      </c>
      <c r="L40" s="252" t="s">
        <v>383</v>
      </c>
    </row>
    <row r="41" spans="2:14" x14ac:dyDescent="0.25">
      <c r="B41" s="125">
        <v>2</v>
      </c>
      <c r="C41" s="125">
        <v>3</v>
      </c>
      <c r="D41" s="125">
        <v>1</v>
      </c>
      <c r="E41" s="125">
        <v>15</v>
      </c>
      <c r="G41" s="3" t="s">
        <v>344</v>
      </c>
      <c r="H41" s="125" t="s">
        <v>1112</v>
      </c>
      <c r="I41" s="125" t="s">
        <v>1113</v>
      </c>
      <c r="J41" s="3" t="s">
        <v>1116</v>
      </c>
      <c r="K41" s="3" t="s">
        <v>1596</v>
      </c>
      <c r="L41" s="252" t="s">
        <v>383</v>
      </c>
    </row>
    <row r="42" spans="2:14" x14ac:dyDescent="0.25">
      <c r="B42" s="125">
        <v>2</v>
      </c>
      <c r="C42" s="125">
        <v>3</v>
      </c>
      <c r="D42" s="125">
        <v>1</v>
      </c>
      <c r="E42" s="125">
        <v>15</v>
      </c>
      <c r="G42" s="3" t="s">
        <v>344</v>
      </c>
      <c r="H42" s="125" t="s">
        <v>1112</v>
      </c>
      <c r="I42" s="125" t="s">
        <v>1113</v>
      </c>
      <c r="J42" s="3" t="s">
        <v>454</v>
      </c>
      <c r="K42" s="3" t="s">
        <v>1121</v>
      </c>
      <c r="L42" s="252" t="s">
        <v>383</v>
      </c>
    </row>
    <row r="43" spans="2:14" x14ac:dyDescent="0.25">
      <c r="B43" s="125">
        <v>2</v>
      </c>
      <c r="C43" s="125">
        <v>3</v>
      </c>
      <c r="D43" s="125">
        <v>1</v>
      </c>
      <c r="E43" s="125">
        <v>15</v>
      </c>
      <c r="G43" s="3" t="s">
        <v>344</v>
      </c>
      <c r="H43" s="125" t="s">
        <v>1112</v>
      </c>
      <c r="I43" s="125" t="s">
        <v>1113</v>
      </c>
      <c r="J43" s="3" t="s">
        <v>1479</v>
      </c>
      <c r="K43" s="3" t="s">
        <v>1283</v>
      </c>
      <c r="L43" s="252" t="s">
        <v>383</v>
      </c>
    </row>
    <row r="44" spans="2:14" x14ac:dyDescent="0.25">
      <c r="B44" s="125">
        <v>2</v>
      </c>
      <c r="C44" s="125">
        <v>3</v>
      </c>
      <c r="D44" s="125">
        <v>1</v>
      </c>
      <c r="E44" s="125">
        <v>15</v>
      </c>
      <c r="G44" s="3" t="s">
        <v>344</v>
      </c>
      <c r="H44" s="125" t="s">
        <v>1112</v>
      </c>
      <c r="I44" s="125" t="s">
        <v>1113</v>
      </c>
      <c r="J44" s="3" t="s">
        <v>1469</v>
      </c>
      <c r="K44" s="3" t="s">
        <v>1470</v>
      </c>
      <c r="L44" s="252" t="s">
        <v>383</v>
      </c>
    </row>
    <row r="45" spans="2:14" x14ac:dyDescent="0.25">
      <c r="B45" s="125">
        <v>2</v>
      </c>
      <c r="C45" s="125">
        <v>3</v>
      </c>
      <c r="D45" s="125">
        <v>1</v>
      </c>
      <c r="E45" s="125">
        <v>15</v>
      </c>
      <c r="G45" s="3" t="s">
        <v>344</v>
      </c>
      <c r="H45" s="125" t="s">
        <v>1112</v>
      </c>
      <c r="I45" s="125" t="s">
        <v>1113</v>
      </c>
      <c r="J45" s="3" t="s">
        <v>1471</v>
      </c>
      <c r="K45" s="3" t="s">
        <v>1472</v>
      </c>
      <c r="L45" s="252" t="s">
        <v>383</v>
      </c>
    </row>
    <row r="46" spans="2:14" x14ac:dyDescent="0.25">
      <c r="B46" s="125">
        <v>2</v>
      </c>
      <c r="C46" s="125">
        <v>3</v>
      </c>
      <c r="D46" s="125">
        <v>1</v>
      </c>
      <c r="E46" s="125">
        <v>15</v>
      </c>
      <c r="G46" s="3" t="s">
        <v>344</v>
      </c>
      <c r="H46" s="125" t="s">
        <v>1112</v>
      </c>
      <c r="I46" s="125" t="s">
        <v>1113</v>
      </c>
      <c r="J46" s="3" t="s">
        <v>440</v>
      </c>
      <c r="K46" s="3" t="s">
        <v>441</v>
      </c>
      <c r="L46" s="252" t="s">
        <v>383</v>
      </c>
    </row>
    <row r="47" spans="2:14" x14ac:dyDescent="0.25">
      <c r="B47" s="125">
        <v>2</v>
      </c>
      <c r="C47" s="125">
        <v>3</v>
      </c>
      <c r="D47" s="125">
        <v>1</v>
      </c>
      <c r="E47" s="125">
        <v>15</v>
      </c>
      <c r="G47" s="3" t="s">
        <v>344</v>
      </c>
      <c r="H47" s="125" t="s">
        <v>1112</v>
      </c>
      <c r="I47" s="125" t="s">
        <v>1113</v>
      </c>
      <c r="J47" s="3" t="s">
        <v>455</v>
      </c>
      <c r="K47" s="3" t="s">
        <v>1095</v>
      </c>
      <c r="L47" s="252" t="s">
        <v>383</v>
      </c>
    </row>
    <row r="48" spans="2:14" hidden="1" x14ac:dyDescent="0.25">
      <c r="B48" s="214">
        <v>2</v>
      </c>
      <c r="C48" s="214">
        <v>3</v>
      </c>
      <c r="D48" s="214">
        <v>1</v>
      </c>
      <c r="E48" s="215">
        <v>15</v>
      </c>
      <c r="F48" s="175"/>
      <c r="G48" s="176" t="s">
        <v>344</v>
      </c>
      <c r="H48" s="175" t="s">
        <v>345</v>
      </c>
      <c r="I48" s="175" t="s">
        <v>346</v>
      </c>
      <c r="J48" s="177"/>
      <c r="K48" s="175"/>
      <c r="L48" s="178"/>
    </row>
    <row r="49" spans="2:12" x14ac:dyDescent="0.25">
      <c r="B49" s="125">
        <v>2</v>
      </c>
      <c r="C49" s="125">
        <v>3</v>
      </c>
      <c r="D49" s="125">
        <v>1</v>
      </c>
      <c r="E49" s="125">
        <v>15</v>
      </c>
      <c r="G49" s="3" t="s">
        <v>344</v>
      </c>
      <c r="H49" s="125" t="s">
        <v>345</v>
      </c>
      <c r="I49" s="125" t="s">
        <v>346</v>
      </c>
      <c r="J49" s="3" t="s">
        <v>347</v>
      </c>
      <c r="K49" s="3" t="s">
        <v>348</v>
      </c>
      <c r="L49" s="252" t="s">
        <v>383</v>
      </c>
    </row>
    <row r="50" spans="2:12" hidden="1" x14ac:dyDescent="0.25">
      <c r="B50" s="214">
        <v>2</v>
      </c>
      <c r="C50" s="214">
        <v>3</v>
      </c>
      <c r="D50" s="214">
        <v>1</v>
      </c>
      <c r="E50" s="215">
        <v>15</v>
      </c>
      <c r="F50" s="175"/>
      <c r="G50" s="176" t="s">
        <v>344</v>
      </c>
      <c r="H50" s="175" t="s">
        <v>1125</v>
      </c>
      <c r="I50" s="175" t="s">
        <v>1126</v>
      </c>
      <c r="J50" s="177"/>
      <c r="K50" s="175"/>
      <c r="L50" s="178"/>
    </row>
    <row r="51" spans="2:12" x14ac:dyDescent="0.25">
      <c r="B51" s="125">
        <v>2</v>
      </c>
      <c r="C51" s="125">
        <v>3</v>
      </c>
      <c r="D51" s="125">
        <v>1</v>
      </c>
      <c r="E51" s="125">
        <v>15</v>
      </c>
      <c r="G51" s="3" t="s">
        <v>344</v>
      </c>
      <c r="H51" s="125" t="s">
        <v>1125</v>
      </c>
      <c r="I51" s="125" t="s">
        <v>1126</v>
      </c>
      <c r="J51" s="3" t="s">
        <v>1127</v>
      </c>
      <c r="K51" s="3" t="s">
        <v>1128</v>
      </c>
      <c r="L51" s="252" t="s">
        <v>383</v>
      </c>
    </row>
    <row r="52" spans="2:12" x14ac:dyDescent="0.25">
      <c r="B52" s="125">
        <v>2</v>
      </c>
      <c r="C52" s="125">
        <v>3</v>
      </c>
      <c r="D52" s="125">
        <v>1</v>
      </c>
      <c r="E52" s="125">
        <v>15</v>
      </c>
      <c r="G52" s="3" t="s">
        <v>344</v>
      </c>
      <c r="H52" s="125" t="s">
        <v>1125</v>
      </c>
      <c r="I52" s="125" t="s">
        <v>1126</v>
      </c>
      <c r="J52" s="3" t="s">
        <v>440</v>
      </c>
      <c r="K52" s="3" t="s">
        <v>441</v>
      </c>
      <c r="L52" s="252" t="s">
        <v>383</v>
      </c>
    </row>
    <row r="53" spans="2:12" hidden="1" x14ac:dyDescent="0.25">
      <c r="B53" s="212">
        <v>2</v>
      </c>
      <c r="C53" s="212">
        <v>3</v>
      </c>
      <c r="D53" s="212">
        <v>1</v>
      </c>
      <c r="E53" s="213">
        <v>16</v>
      </c>
      <c r="F53" s="171"/>
      <c r="G53" s="172" t="s">
        <v>1129</v>
      </c>
      <c r="H53" s="171"/>
      <c r="I53" s="171"/>
      <c r="J53" s="173"/>
      <c r="K53" s="171"/>
      <c r="L53" s="174"/>
    </row>
    <row r="54" spans="2:12" hidden="1" x14ac:dyDescent="0.25">
      <c r="B54" s="214">
        <v>2</v>
      </c>
      <c r="C54" s="214">
        <v>3</v>
      </c>
      <c r="D54" s="214">
        <v>1</v>
      </c>
      <c r="E54" s="215">
        <v>16</v>
      </c>
      <c r="F54" s="175"/>
      <c r="G54" s="176" t="s">
        <v>1129</v>
      </c>
      <c r="H54" s="175" t="s">
        <v>1130</v>
      </c>
      <c r="I54" s="175" t="s">
        <v>1131</v>
      </c>
      <c r="J54" s="177"/>
      <c r="K54" s="175"/>
      <c r="L54" s="178"/>
    </row>
    <row r="55" spans="2:12" x14ac:dyDescent="0.25">
      <c r="B55" s="125">
        <v>2</v>
      </c>
      <c r="C55" s="125">
        <v>3</v>
      </c>
      <c r="D55" s="125">
        <v>1</v>
      </c>
      <c r="E55" s="125">
        <v>16</v>
      </c>
      <c r="G55" s="3" t="s">
        <v>1129</v>
      </c>
      <c r="H55" s="125" t="s">
        <v>1130</v>
      </c>
      <c r="I55" s="125" t="s">
        <v>1131</v>
      </c>
      <c r="J55" s="3" t="s">
        <v>1102</v>
      </c>
      <c r="K55" s="3" t="s">
        <v>1592</v>
      </c>
      <c r="L55" s="252" t="s">
        <v>383</v>
      </c>
    </row>
    <row r="56" spans="2:12" x14ac:dyDescent="0.25">
      <c r="B56" s="125">
        <v>2</v>
      </c>
      <c r="C56" s="125">
        <v>3</v>
      </c>
      <c r="D56" s="125">
        <v>1</v>
      </c>
      <c r="E56" s="125">
        <v>16</v>
      </c>
      <c r="G56" s="3" t="s">
        <v>1129</v>
      </c>
      <c r="H56" s="125" t="s">
        <v>1130</v>
      </c>
      <c r="I56" s="125" t="s">
        <v>1131</v>
      </c>
      <c r="J56" s="3" t="s">
        <v>1104</v>
      </c>
      <c r="K56" s="3" t="s">
        <v>1593</v>
      </c>
      <c r="L56" s="252" t="s">
        <v>383</v>
      </c>
    </row>
    <row r="57" spans="2:12" x14ac:dyDescent="0.25">
      <c r="B57" s="125">
        <v>2</v>
      </c>
      <c r="C57" s="125">
        <v>3</v>
      </c>
      <c r="D57" s="125">
        <v>1</v>
      </c>
      <c r="E57" s="125">
        <v>16</v>
      </c>
      <c r="G57" s="3" t="s">
        <v>1129</v>
      </c>
      <c r="H57" s="125" t="s">
        <v>1130</v>
      </c>
      <c r="I57" s="125" t="s">
        <v>1131</v>
      </c>
      <c r="J57" s="3" t="s">
        <v>1105</v>
      </c>
      <c r="K57" s="3" t="s">
        <v>1597</v>
      </c>
      <c r="L57" s="252" t="s">
        <v>383</v>
      </c>
    </row>
    <row r="58" spans="2:12" x14ac:dyDescent="0.25">
      <c r="B58" s="125">
        <v>2</v>
      </c>
      <c r="C58" s="125">
        <v>3</v>
      </c>
      <c r="D58" s="125">
        <v>1</v>
      </c>
      <c r="E58" s="125">
        <v>16</v>
      </c>
      <c r="G58" s="3" t="s">
        <v>1129</v>
      </c>
      <c r="H58" s="125" t="s">
        <v>1130</v>
      </c>
      <c r="I58" s="125" t="s">
        <v>1131</v>
      </c>
      <c r="J58" s="3" t="s">
        <v>1480</v>
      </c>
      <c r="K58" s="3" t="s">
        <v>1598</v>
      </c>
      <c r="L58" s="252" t="s">
        <v>383</v>
      </c>
    </row>
    <row r="59" spans="2:12" x14ac:dyDescent="0.25">
      <c r="B59" s="125">
        <v>2</v>
      </c>
      <c r="C59" s="125">
        <v>3</v>
      </c>
      <c r="D59" s="125">
        <v>1</v>
      </c>
      <c r="E59" s="125">
        <v>16</v>
      </c>
      <c r="G59" s="3" t="s">
        <v>1129</v>
      </c>
      <c r="H59" s="125" t="s">
        <v>1130</v>
      </c>
      <c r="I59" s="125" t="s">
        <v>1131</v>
      </c>
      <c r="J59" s="3" t="s">
        <v>1108</v>
      </c>
      <c r="K59" s="3" t="s">
        <v>1594</v>
      </c>
      <c r="L59" s="252" t="s">
        <v>383</v>
      </c>
    </row>
    <row r="60" spans="2:12" x14ac:dyDescent="0.25">
      <c r="B60" s="125">
        <v>2</v>
      </c>
      <c r="C60" s="125">
        <v>3</v>
      </c>
      <c r="D60" s="125">
        <v>1</v>
      </c>
      <c r="E60" s="125">
        <v>16</v>
      </c>
      <c r="G60" s="3" t="s">
        <v>1129</v>
      </c>
      <c r="H60" s="125" t="s">
        <v>1130</v>
      </c>
      <c r="I60" s="125" t="s">
        <v>1131</v>
      </c>
      <c r="J60" s="3" t="s">
        <v>1110</v>
      </c>
      <c r="K60" s="3" t="s">
        <v>1595</v>
      </c>
      <c r="L60" s="252" t="s">
        <v>383</v>
      </c>
    </row>
    <row r="61" spans="2:12" x14ac:dyDescent="0.25">
      <c r="B61" s="125">
        <v>2</v>
      </c>
      <c r="C61" s="125">
        <v>3</v>
      </c>
      <c r="D61" s="125">
        <v>1</v>
      </c>
      <c r="E61" s="125">
        <v>16</v>
      </c>
      <c r="G61" s="3" t="s">
        <v>1129</v>
      </c>
      <c r="H61" s="125" t="s">
        <v>1130</v>
      </c>
      <c r="I61" s="125" t="s">
        <v>1131</v>
      </c>
      <c r="J61" s="3" t="s">
        <v>1481</v>
      </c>
      <c r="K61" s="3" t="s">
        <v>1109</v>
      </c>
      <c r="L61" s="252" t="s">
        <v>383</v>
      </c>
    </row>
    <row r="62" spans="2:12" x14ac:dyDescent="0.25">
      <c r="B62" s="125">
        <v>2</v>
      </c>
      <c r="C62" s="125">
        <v>3</v>
      </c>
      <c r="D62" s="125">
        <v>1</v>
      </c>
      <c r="E62" s="125">
        <v>16</v>
      </c>
      <c r="G62" s="3" t="s">
        <v>1129</v>
      </c>
      <c r="H62" s="125" t="s">
        <v>1130</v>
      </c>
      <c r="I62" s="125" t="s">
        <v>1131</v>
      </c>
      <c r="J62" s="3" t="s">
        <v>440</v>
      </c>
      <c r="K62" s="3" t="s">
        <v>441</v>
      </c>
      <c r="L62" s="252" t="s">
        <v>383</v>
      </c>
    </row>
    <row r="63" spans="2:12" hidden="1" x14ac:dyDescent="0.25">
      <c r="B63" s="212">
        <v>2</v>
      </c>
      <c r="C63" s="212">
        <v>3</v>
      </c>
      <c r="D63" s="212">
        <v>1</v>
      </c>
      <c r="E63" s="213">
        <v>17</v>
      </c>
      <c r="F63" s="171"/>
      <c r="G63" s="172" t="s">
        <v>1133</v>
      </c>
      <c r="H63" s="171"/>
      <c r="I63" s="171"/>
      <c r="J63" s="173"/>
      <c r="K63" s="171"/>
      <c r="L63" s="174"/>
    </row>
    <row r="64" spans="2:12" hidden="1" x14ac:dyDescent="0.25">
      <c r="B64" s="214">
        <v>2</v>
      </c>
      <c r="C64" s="214">
        <v>3</v>
      </c>
      <c r="D64" s="214">
        <v>1</v>
      </c>
      <c r="E64" s="215">
        <v>17</v>
      </c>
      <c r="F64" s="175"/>
      <c r="G64" s="176" t="s">
        <v>1133</v>
      </c>
      <c r="H64" s="175" t="s">
        <v>1134</v>
      </c>
      <c r="I64" s="175" t="s">
        <v>1135</v>
      </c>
      <c r="J64" s="177"/>
      <c r="K64" s="175"/>
      <c r="L64" s="178"/>
    </row>
    <row r="65" spans="2:12" x14ac:dyDescent="0.25">
      <c r="B65" s="125">
        <v>2</v>
      </c>
      <c r="C65" s="125">
        <v>3</v>
      </c>
      <c r="D65" s="125">
        <v>1</v>
      </c>
      <c r="E65" s="125">
        <v>17</v>
      </c>
      <c r="G65" s="3" t="s">
        <v>1133</v>
      </c>
      <c r="H65" s="125" t="s">
        <v>1134</v>
      </c>
      <c r="I65" s="125" t="s">
        <v>1135</v>
      </c>
      <c r="J65" s="3" t="s">
        <v>1469</v>
      </c>
      <c r="K65" s="3" t="s">
        <v>1470</v>
      </c>
      <c r="L65" s="252" t="s">
        <v>383</v>
      </c>
    </row>
    <row r="66" spans="2:12" x14ac:dyDescent="0.25">
      <c r="B66" s="125">
        <v>2</v>
      </c>
      <c r="C66" s="125">
        <v>3</v>
      </c>
      <c r="D66" s="125">
        <v>1</v>
      </c>
      <c r="E66" s="125">
        <v>17</v>
      </c>
      <c r="G66" s="3" t="s">
        <v>1133</v>
      </c>
      <c r="H66" s="125" t="s">
        <v>1134</v>
      </c>
      <c r="I66" s="125" t="s">
        <v>1135</v>
      </c>
      <c r="J66" s="3" t="s">
        <v>1471</v>
      </c>
      <c r="K66" s="3" t="s">
        <v>1472</v>
      </c>
      <c r="L66" s="252" t="s">
        <v>383</v>
      </c>
    </row>
    <row r="67" spans="2:12" x14ac:dyDescent="0.25">
      <c r="B67" s="125">
        <v>2</v>
      </c>
      <c r="C67" s="125">
        <v>3</v>
      </c>
      <c r="D67" s="125">
        <v>1</v>
      </c>
      <c r="E67" s="125">
        <v>17</v>
      </c>
      <c r="G67" s="3" t="s">
        <v>1133</v>
      </c>
      <c r="H67" s="125" t="s">
        <v>1134</v>
      </c>
      <c r="I67" s="125" t="s">
        <v>1135</v>
      </c>
      <c r="J67" s="3" t="s">
        <v>440</v>
      </c>
      <c r="K67" s="3" t="s">
        <v>441</v>
      </c>
      <c r="L67" s="252" t="s">
        <v>383</v>
      </c>
    </row>
    <row r="68" spans="2:12" x14ac:dyDescent="0.25">
      <c r="B68" s="125">
        <v>2</v>
      </c>
      <c r="C68" s="125">
        <v>3</v>
      </c>
      <c r="D68" s="125">
        <v>1</v>
      </c>
      <c r="E68" s="125">
        <v>17</v>
      </c>
      <c r="G68" s="3" t="s">
        <v>1133</v>
      </c>
      <c r="H68" s="125" t="s">
        <v>1134</v>
      </c>
      <c r="I68" s="125" t="s">
        <v>1135</v>
      </c>
      <c r="J68" s="3" t="s">
        <v>455</v>
      </c>
      <c r="K68" s="3" t="s">
        <v>1095</v>
      </c>
      <c r="L68" s="252" t="s">
        <v>383</v>
      </c>
    </row>
    <row r="69" spans="2:12" hidden="1" x14ac:dyDescent="0.25">
      <c r="B69" s="210">
        <v>2</v>
      </c>
      <c r="C69" s="210">
        <v>3</v>
      </c>
      <c r="D69" s="210">
        <v>2</v>
      </c>
      <c r="E69" s="211"/>
      <c r="F69" s="167"/>
      <c r="G69" s="168"/>
      <c r="H69" s="167"/>
      <c r="I69" s="167"/>
      <c r="J69" s="169"/>
      <c r="K69" s="167" t="s">
        <v>1138</v>
      </c>
      <c r="L69" s="170"/>
    </row>
    <row r="70" spans="2:12" hidden="1" x14ac:dyDescent="0.25">
      <c r="B70" s="212">
        <v>2</v>
      </c>
      <c r="C70" s="212">
        <v>3</v>
      </c>
      <c r="D70" s="212">
        <v>2</v>
      </c>
      <c r="E70" s="213">
        <v>2</v>
      </c>
      <c r="F70" s="171"/>
      <c r="G70" s="172" t="s">
        <v>1099</v>
      </c>
      <c r="H70" s="171"/>
      <c r="I70" s="171"/>
      <c r="J70" s="173"/>
      <c r="K70" s="171"/>
      <c r="L70" s="174"/>
    </row>
    <row r="71" spans="2:12" hidden="1" x14ac:dyDescent="0.25">
      <c r="B71" s="214">
        <v>2</v>
      </c>
      <c r="C71" s="214">
        <v>3</v>
      </c>
      <c r="D71" s="214">
        <v>2</v>
      </c>
      <c r="E71" s="215">
        <v>2</v>
      </c>
      <c r="F71" s="175"/>
      <c r="G71" s="176" t="s">
        <v>1099</v>
      </c>
      <c r="H71" s="175" t="s">
        <v>442</v>
      </c>
      <c r="I71" s="175" t="s">
        <v>443</v>
      </c>
      <c r="J71" s="177"/>
      <c r="K71" s="175"/>
      <c r="L71" s="178"/>
    </row>
    <row r="72" spans="2:12" x14ac:dyDescent="0.25">
      <c r="B72" s="125">
        <v>2</v>
      </c>
      <c r="C72" s="125">
        <v>3</v>
      </c>
      <c r="D72" s="125">
        <v>2</v>
      </c>
      <c r="E72" s="125">
        <v>2</v>
      </c>
      <c r="G72" s="3" t="s">
        <v>1099</v>
      </c>
      <c r="H72" s="125" t="s">
        <v>442</v>
      </c>
      <c r="I72" s="125" t="s">
        <v>443</v>
      </c>
      <c r="J72" s="3" t="s">
        <v>1100</v>
      </c>
      <c r="K72" s="3" t="s">
        <v>1101</v>
      </c>
      <c r="L72" s="252" t="s">
        <v>383</v>
      </c>
    </row>
    <row r="73" spans="2:12" x14ac:dyDescent="0.25">
      <c r="B73" s="125">
        <v>2</v>
      </c>
      <c r="C73" s="125">
        <v>3</v>
      </c>
      <c r="D73" s="125">
        <v>2</v>
      </c>
      <c r="E73" s="125">
        <v>2</v>
      </c>
      <c r="G73" s="3" t="s">
        <v>1099</v>
      </c>
      <c r="H73" s="125" t="s">
        <v>442</v>
      </c>
      <c r="I73" s="125" t="s">
        <v>443</v>
      </c>
      <c r="J73" s="3" t="s">
        <v>1139</v>
      </c>
      <c r="K73" s="3" t="s">
        <v>1140</v>
      </c>
      <c r="L73" s="252" t="s">
        <v>383</v>
      </c>
    </row>
    <row r="74" spans="2:12" x14ac:dyDescent="0.25">
      <c r="B74" s="125">
        <v>2</v>
      </c>
      <c r="C74" s="125">
        <v>3</v>
      </c>
      <c r="D74" s="125">
        <v>2</v>
      </c>
      <c r="E74" s="125">
        <v>2</v>
      </c>
      <c r="G74" s="3" t="s">
        <v>1099</v>
      </c>
      <c r="H74" s="125" t="s">
        <v>442</v>
      </c>
      <c r="I74" s="125" t="s">
        <v>443</v>
      </c>
      <c r="J74" s="3" t="s">
        <v>1230</v>
      </c>
      <c r="K74" s="3" t="s">
        <v>1599</v>
      </c>
      <c r="L74" s="252" t="s">
        <v>383</v>
      </c>
    </row>
    <row r="75" spans="2:12" x14ac:dyDescent="0.25">
      <c r="B75" s="125">
        <v>2</v>
      </c>
      <c r="C75" s="125">
        <v>3</v>
      </c>
      <c r="D75" s="125">
        <v>2</v>
      </c>
      <c r="E75" s="125">
        <v>2</v>
      </c>
      <c r="G75" s="3" t="s">
        <v>1099</v>
      </c>
      <c r="H75" s="125" t="s">
        <v>442</v>
      </c>
      <c r="I75" s="125" t="s">
        <v>443</v>
      </c>
      <c r="J75" s="3" t="s">
        <v>1469</v>
      </c>
      <c r="K75" s="3" t="s">
        <v>1470</v>
      </c>
      <c r="L75" s="252" t="s">
        <v>383</v>
      </c>
    </row>
    <row r="76" spans="2:12" x14ac:dyDescent="0.25">
      <c r="B76" s="125">
        <v>2</v>
      </c>
      <c r="C76" s="125">
        <v>3</v>
      </c>
      <c r="D76" s="125">
        <v>2</v>
      </c>
      <c r="E76" s="125">
        <v>2</v>
      </c>
      <c r="G76" s="3" t="s">
        <v>1099</v>
      </c>
      <c r="H76" s="125" t="s">
        <v>442</v>
      </c>
      <c r="I76" s="125" t="s">
        <v>443</v>
      </c>
      <c r="J76" s="3" t="s">
        <v>440</v>
      </c>
      <c r="K76" s="3" t="s">
        <v>441</v>
      </c>
      <c r="L76" s="252" t="s">
        <v>383</v>
      </c>
    </row>
    <row r="77" spans="2:12" x14ac:dyDescent="0.25">
      <c r="B77" s="125">
        <v>2</v>
      </c>
      <c r="C77" s="125">
        <v>3</v>
      </c>
      <c r="D77" s="125">
        <v>2</v>
      </c>
      <c r="E77" s="125">
        <v>2</v>
      </c>
      <c r="G77" s="3" t="s">
        <v>1099</v>
      </c>
      <c r="H77" s="125" t="s">
        <v>442</v>
      </c>
      <c r="I77" s="125" t="s">
        <v>443</v>
      </c>
      <c r="J77" s="3" t="s">
        <v>455</v>
      </c>
      <c r="K77" s="3" t="s">
        <v>1095</v>
      </c>
      <c r="L77" s="252" t="s">
        <v>383</v>
      </c>
    </row>
    <row r="78" spans="2:12" hidden="1" x14ac:dyDescent="0.25">
      <c r="B78" s="212">
        <v>2</v>
      </c>
      <c r="C78" s="212">
        <v>3</v>
      </c>
      <c r="D78" s="212">
        <v>2</v>
      </c>
      <c r="E78" s="213">
        <v>18</v>
      </c>
      <c r="F78" s="171"/>
      <c r="G78" s="172" t="s">
        <v>1141</v>
      </c>
      <c r="H78" s="171"/>
      <c r="I78" s="171"/>
      <c r="J78" s="173"/>
      <c r="K78" s="171"/>
      <c r="L78" s="174"/>
    </row>
    <row r="79" spans="2:12" hidden="1" x14ac:dyDescent="0.25">
      <c r="B79" s="214">
        <v>2</v>
      </c>
      <c r="C79" s="214">
        <v>3</v>
      </c>
      <c r="D79" s="214">
        <v>2</v>
      </c>
      <c r="E79" s="215">
        <v>18</v>
      </c>
      <c r="F79" s="175"/>
      <c r="G79" s="176" t="s">
        <v>1141</v>
      </c>
      <c r="H79" s="175" t="s">
        <v>444</v>
      </c>
      <c r="I79" s="175" t="s">
        <v>445</v>
      </c>
      <c r="J79" s="177"/>
      <c r="K79" s="175"/>
      <c r="L79" s="178"/>
    </row>
    <row r="80" spans="2:12" x14ac:dyDescent="0.25">
      <c r="B80" s="125">
        <v>2</v>
      </c>
      <c r="C80" s="125">
        <v>3</v>
      </c>
      <c r="D80" s="125">
        <v>2</v>
      </c>
      <c r="E80" s="125">
        <v>18</v>
      </c>
      <c r="G80" s="3" t="s">
        <v>1141</v>
      </c>
      <c r="H80" s="125" t="s">
        <v>444</v>
      </c>
      <c r="I80" s="125" t="s">
        <v>445</v>
      </c>
      <c r="J80" s="3" t="s">
        <v>1100</v>
      </c>
      <c r="K80" s="3" t="s">
        <v>1101</v>
      </c>
      <c r="L80" s="252" t="s">
        <v>383</v>
      </c>
    </row>
    <row r="81" spans="2:14" x14ac:dyDescent="0.25">
      <c r="B81" s="125">
        <v>2</v>
      </c>
      <c r="C81" s="125">
        <v>3</v>
      </c>
      <c r="D81" s="125">
        <v>2</v>
      </c>
      <c r="E81" s="125">
        <v>18</v>
      </c>
      <c r="G81" s="3" t="s">
        <v>1141</v>
      </c>
      <c r="H81" s="125" t="s">
        <v>444</v>
      </c>
      <c r="I81" s="125" t="s">
        <v>445</v>
      </c>
      <c r="J81" s="3" t="s">
        <v>1142</v>
      </c>
      <c r="K81" s="3" t="s">
        <v>1114</v>
      </c>
      <c r="L81" s="252" t="s">
        <v>383</v>
      </c>
    </row>
    <row r="82" spans="2:14" x14ac:dyDescent="0.25">
      <c r="B82" s="253">
        <v>2</v>
      </c>
      <c r="C82" s="253">
        <v>3</v>
      </c>
      <c r="D82" s="253">
        <v>2</v>
      </c>
      <c r="E82" s="253">
        <v>18</v>
      </c>
      <c r="F82" s="254"/>
      <c r="G82" s="254" t="s">
        <v>1141</v>
      </c>
      <c r="H82" s="253" t="s">
        <v>444</v>
      </c>
      <c r="I82" s="253" t="s">
        <v>445</v>
      </c>
      <c r="J82" s="254" t="s">
        <v>1600</v>
      </c>
      <c r="K82" s="254" t="s">
        <v>1601</v>
      </c>
      <c r="L82" s="255" t="s">
        <v>383</v>
      </c>
    </row>
    <row r="83" spans="2:14" x14ac:dyDescent="0.25">
      <c r="B83" s="200">
        <v>2</v>
      </c>
      <c r="C83" s="200">
        <v>3</v>
      </c>
      <c r="D83" s="200">
        <v>2</v>
      </c>
      <c r="E83" s="200">
        <v>18</v>
      </c>
      <c r="F83" s="145"/>
      <c r="G83" s="145" t="s">
        <v>1141</v>
      </c>
      <c r="H83" s="200" t="s">
        <v>444</v>
      </c>
      <c r="I83" s="200" t="s">
        <v>445</v>
      </c>
      <c r="J83" s="145" t="s">
        <v>450</v>
      </c>
      <c r="K83" s="145" t="s">
        <v>1115</v>
      </c>
      <c r="L83" s="252" t="s">
        <v>383</v>
      </c>
    </row>
    <row r="84" spans="2:14" x14ac:dyDescent="0.25">
      <c r="B84" s="125">
        <v>2</v>
      </c>
      <c r="C84" s="125">
        <v>3</v>
      </c>
      <c r="D84" s="125">
        <v>2</v>
      </c>
      <c r="E84" s="125">
        <v>18</v>
      </c>
      <c r="G84" s="3" t="s">
        <v>1141</v>
      </c>
      <c r="H84" s="125" t="s">
        <v>444</v>
      </c>
      <c r="I84" s="125" t="s">
        <v>445</v>
      </c>
      <c r="J84" s="3" t="s">
        <v>1484</v>
      </c>
      <c r="K84" s="3" t="s">
        <v>1485</v>
      </c>
      <c r="L84" s="252" t="s">
        <v>383</v>
      </c>
      <c r="M84" s="145"/>
      <c r="N84" s="145"/>
    </row>
    <row r="85" spans="2:14" x14ac:dyDescent="0.25">
      <c r="B85" s="125">
        <v>2</v>
      </c>
      <c r="C85" s="125">
        <v>3</v>
      </c>
      <c r="D85" s="125">
        <v>2</v>
      </c>
      <c r="E85" s="125">
        <v>18</v>
      </c>
      <c r="G85" s="3" t="s">
        <v>1141</v>
      </c>
      <c r="H85" s="125" t="s">
        <v>444</v>
      </c>
      <c r="I85" s="125" t="s">
        <v>445</v>
      </c>
      <c r="J85" s="3" t="s">
        <v>452</v>
      </c>
      <c r="K85" s="3" t="s">
        <v>1147</v>
      </c>
      <c r="L85" s="252" t="s">
        <v>383</v>
      </c>
    </row>
    <row r="86" spans="2:14" x14ac:dyDescent="0.25">
      <c r="B86" s="125">
        <v>2</v>
      </c>
      <c r="C86" s="125">
        <v>3</v>
      </c>
      <c r="D86" s="125">
        <v>2</v>
      </c>
      <c r="E86" s="125">
        <v>18</v>
      </c>
      <c r="G86" s="3" t="s">
        <v>1141</v>
      </c>
      <c r="H86" s="125" t="s">
        <v>444</v>
      </c>
      <c r="I86" s="125" t="s">
        <v>445</v>
      </c>
      <c r="J86" s="3" t="s">
        <v>1146</v>
      </c>
      <c r="K86" s="3" t="s">
        <v>1149</v>
      </c>
      <c r="L86" s="252" t="s">
        <v>383</v>
      </c>
    </row>
    <row r="87" spans="2:14" x14ac:dyDescent="0.25">
      <c r="B87" s="125">
        <v>2</v>
      </c>
      <c r="C87" s="125">
        <v>3</v>
      </c>
      <c r="D87" s="125">
        <v>2</v>
      </c>
      <c r="E87" s="125">
        <v>18</v>
      </c>
      <c r="G87" s="3" t="s">
        <v>1141</v>
      </c>
      <c r="H87" s="125" t="s">
        <v>444</v>
      </c>
      <c r="I87" s="125" t="s">
        <v>445</v>
      </c>
      <c r="J87" s="3" t="s">
        <v>1148</v>
      </c>
      <c r="K87" s="3" t="s">
        <v>1151</v>
      </c>
      <c r="L87" s="252" t="s">
        <v>383</v>
      </c>
    </row>
    <row r="88" spans="2:14" x14ac:dyDescent="0.25">
      <c r="B88" s="125">
        <v>2</v>
      </c>
      <c r="C88" s="125">
        <v>3</v>
      </c>
      <c r="D88" s="125">
        <v>2</v>
      </c>
      <c r="E88" s="125">
        <v>18</v>
      </c>
      <c r="G88" s="3" t="s">
        <v>1141</v>
      </c>
      <c r="H88" s="125" t="s">
        <v>444</v>
      </c>
      <c r="I88" s="125" t="s">
        <v>445</v>
      </c>
      <c r="J88" s="3" t="s">
        <v>1486</v>
      </c>
      <c r="K88" s="3" t="s">
        <v>1145</v>
      </c>
      <c r="L88" s="252" t="s">
        <v>383</v>
      </c>
    </row>
    <row r="89" spans="2:14" x14ac:dyDescent="0.25">
      <c r="B89" s="253">
        <v>2</v>
      </c>
      <c r="C89" s="253">
        <v>3</v>
      </c>
      <c r="D89" s="253">
        <v>2</v>
      </c>
      <c r="E89" s="253">
        <v>18</v>
      </c>
      <c r="F89" s="254"/>
      <c r="G89" s="254" t="s">
        <v>1141</v>
      </c>
      <c r="H89" s="253" t="s">
        <v>444</v>
      </c>
      <c r="I89" s="253" t="s">
        <v>445</v>
      </c>
      <c r="J89" s="254" t="s">
        <v>1602</v>
      </c>
      <c r="K89" s="254" t="s">
        <v>1603</v>
      </c>
      <c r="L89" s="255" t="s">
        <v>383</v>
      </c>
    </row>
    <row r="90" spans="2:14" x14ac:dyDescent="0.25">
      <c r="B90" s="125">
        <v>2</v>
      </c>
      <c r="C90" s="125">
        <v>3</v>
      </c>
      <c r="D90" s="125">
        <v>2</v>
      </c>
      <c r="E90" s="125">
        <v>18</v>
      </c>
      <c r="G90" s="3" t="s">
        <v>1141</v>
      </c>
      <c r="H90" s="125" t="s">
        <v>444</v>
      </c>
      <c r="I90" s="125" t="s">
        <v>445</v>
      </c>
      <c r="J90" s="3" t="s">
        <v>1152</v>
      </c>
      <c r="K90" s="3" t="s">
        <v>1604</v>
      </c>
      <c r="L90" s="252" t="s">
        <v>383</v>
      </c>
    </row>
    <row r="91" spans="2:14" x14ac:dyDescent="0.25">
      <c r="B91" s="125">
        <v>2</v>
      </c>
      <c r="C91" s="125">
        <v>3</v>
      </c>
      <c r="D91" s="125">
        <v>2</v>
      </c>
      <c r="E91" s="125">
        <v>18</v>
      </c>
      <c r="G91" s="3" t="s">
        <v>1141</v>
      </c>
      <c r="H91" s="125" t="s">
        <v>444</v>
      </c>
      <c r="I91" s="125" t="s">
        <v>445</v>
      </c>
      <c r="J91" s="3" t="s">
        <v>1154</v>
      </c>
      <c r="K91" s="3" t="s">
        <v>1605</v>
      </c>
      <c r="L91" s="252" t="s">
        <v>383</v>
      </c>
    </row>
    <row r="92" spans="2:14" x14ac:dyDescent="0.25">
      <c r="B92" s="125">
        <v>2</v>
      </c>
      <c r="C92" s="125">
        <v>3</v>
      </c>
      <c r="D92" s="125">
        <v>2</v>
      </c>
      <c r="E92" s="125">
        <v>18</v>
      </c>
      <c r="G92" s="3" t="s">
        <v>1141</v>
      </c>
      <c r="H92" s="125" t="s">
        <v>444</v>
      </c>
      <c r="I92" s="125" t="s">
        <v>445</v>
      </c>
      <c r="J92" s="3" t="s">
        <v>1156</v>
      </c>
      <c r="K92" s="3" t="s">
        <v>1606</v>
      </c>
      <c r="L92" s="252" t="s">
        <v>383</v>
      </c>
    </row>
    <row r="93" spans="2:14" x14ac:dyDescent="0.25">
      <c r="B93" s="125">
        <v>2</v>
      </c>
      <c r="C93" s="125">
        <v>3</v>
      </c>
      <c r="D93" s="125">
        <v>2</v>
      </c>
      <c r="E93" s="125">
        <v>18</v>
      </c>
      <c r="G93" s="3" t="s">
        <v>1141</v>
      </c>
      <c r="H93" s="125" t="s">
        <v>444</v>
      </c>
      <c r="I93" s="125" t="s">
        <v>445</v>
      </c>
      <c r="J93" s="3" t="s">
        <v>1487</v>
      </c>
      <c r="K93" s="3" t="s">
        <v>1158</v>
      </c>
      <c r="L93" s="252" t="s">
        <v>383</v>
      </c>
    </row>
    <row r="94" spans="2:14" x14ac:dyDescent="0.25">
      <c r="B94" s="125">
        <v>2</v>
      </c>
      <c r="C94" s="125">
        <v>3</v>
      </c>
      <c r="D94" s="125">
        <v>2</v>
      </c>
      <c r="E94" s="125">
        <v>18</v>
      </c>
      <c r="G94" s="3" t="s">
        <v>1141</v>
      </c>
      <c r="H94" s="125" t="s">
        <v>444</v>
      </c>
      <c r="I94" s="125" t="s">
        <v>445</v>
      </c>
      <c r="J94" s="3" t="s">
        <v>1488</v>
      </c>
      <c r="K94" s="3" t="s">
        <v>1159</v>
      </c>
      <c r="L94" s="252" t="s">
        <v>383</v>
      </c>
    </row>
    <row r="95" spans="2:14" x14ac:dyDescent="0.25">
      <c r="B95" s="125">
        <v>2</v>
      </c>
      <c r="C95" s="125">
        <v>3</v>
      </c>
      <c r="D95" s="125">
        <v>2</v>
      </c>
      <c r="E95" s="125">
        <v>18</v>
      </c>
      <c r="G95" s="3" t="s">
        <v>1141</v>
      </c>
      <c r="H95" s="125" t="s">
        <v>444</v>
      </c>
      <c r="I95" s="125" t="s">
        <v>445</v>
      </c>
      <c r="J95" s="3" t="s">
        <v>1489</v>
      </c>
      <c r="K95" s="3" t="s">
        <v>1161</v>
      </c>
      <c r="L95" s="252" t="s">
        <v>383</v>
      </c>
    </row>
    <row r="96" spans="2:14" x14ac:dyDescent="0.25">
      <c r="B96" s="125">
        <v>2</v>
      </c>
      <c r="C96" s="125">
        <v>3</v>
      </c>
      <c r="D96" s="125">
        <v>2</v>
      </c>
      <c r="E96" s="125">
        <v>18</v>
      </c>
      <c r="G96" s="3" t="s">
        <v>1141</v>
      </c>
      <c r="H96" s="125" t="s">
        <v>444</v>
      </c>
      <c r="I96" s="125" t="s">
        <v>445</v>
      </c>
      <c r="J96" s="3" t="s">
        <v>1490</v>
      </c>
      <c r="K96" s="3" t="s">
        <v>1193</v>
      </c>
      <c r="L96" s="252" t="s">
        <v>383</v>
      </c>
    </row>
    <row r="97" spans="2:12" x14ac:dyDescent="0.25">
      <c r="B97" s="125">
        <v>2</v>
      </c>
      <c r="C97" s="125">
        <v>3</v>
      </c>
      <c r="D97" s="125">
        <v>2</v>
      </c>
      <c r="E97" s="125">
        <v>18</v>
      </c>
      <c r="G97" s="3" t="s">
        <v>1141</v>
      </c>
      <c r="H97" s="125" t="s">
        <v>444</v>
      </c>
      <c r="I97" s="125" t="s">
        <v>445</v>
      </c>
      <c r="J97" s="3" t="s">
        <v>1491</v>
      </c>
      <c r="K97" s="3" t="s">
        <v>1164</v>
      </c>
      <c r="L97" s="252" t="s">
        <v>383</v>
      </c>
    </row>
    <row r="98" spans="2:12" x14ac:dyDescent="0.25">
      <c r="B98" s="125">
        <v>2</v>
      </c>
      <c r="C98" s="125">
        <v>3</v>
      </c>
      <c r="D98" s="125">
        <v>2</v>
      </c>
      <c r="E98" s="125">
        <v>18</v>
      </c>
      <c r="G98" s="3" t="s">
        <v>1141</v>
      </c>
      <c r="H98" s="125" t="s">
        <v>444</v>
      </c>
      <c r="I98" s="125" t="s">
        <v>445</v>
      </c>
      <c r="J98" s="3" t="s">
        <v>1492</v>
      </c>
      <c r="K98" s="3" t="s">
        <v>1165</v>
      </c>
      <c r="L98" s="252" t="s">
        <v>383</v>
      </c>
    </row>
    <row r="99" spans="2:12" x14ac:dyDescent="0.25">
      <c r="B99" s="253">
        <v>2</v>
      </c>
      <c r="C99" s="253">
        <v>3</v>
      </c>
      <c r="D99" s="253">
        <v>2</v>
      </c>
      <c r="E99" s="253">
        <v>18</v>
      </c>
      <c r="F99" s="254"/>
      <c r="G99" s="254" t="s">
        <v>1141</v>
      </c>
      <c r="H99" s="253" t="s">
        <v>444</v>
      </c>
      <c r="I99" s="253" t="s">
        <v>445</v>
      </c>
      <c r="J99" s="254" t="s">
        <v>458</v>
      </c>
      <c r="K99" s="254" t="s">
        <v>1199</v>
      </c>
      <c r="L99" s="255" t="s">
        <v>383</v>
      </c>
    </row>
    <row r="100" spans="2:12" x14ac:dyDescent="0.25">
      <c r="B100" s="125">
        <v>2</v>
      </c>
      <c r="C100" s="125">
        <v>3</v>
      </c>
      <c r="D100" s="125">
        <v>2</v>
      </c>
      <c r="E100" s="125">
        <v>18</v>
      </c>
      <c r="G100" s="3" t="s">
        <v>1141</v>
      </c>
      <c r="H100" s="125" t="s">
        <v>444</v>
      </c>
      <c r="I100" s="125" t="s">
        <v>445</v>
      </c>
      <c r="J100" s="3" t="s">
        <v>1230</v>
      </c>
      <c r="K100" s="3" t="s">
        <v>1599</v>
      </c>
      <c r="L100" s="252" t="s">
        <v>383</v>
      </c>
    </row>
    <row r="101" spans="2:12" x14ac:dyDescent="0.25">
      <c r="B101" s="253">
        <v>2</v>
      </c>
      <c r="C101" s="253">
        <v>3</v>
      </c>
      <c r="D101" s="253">
        <v>2</v>
      </c>
      <c r="E101" s="253">
        <v>18</v>
      </c>
      <c r="F101" s="254"/>
      <c r="G101" s="254" t="s">
        <v>1141</v>
      </c>
      <c r="H101" s="253" t="s">
        <v>444</v>
      </c>
      <c r="I101" s="253" t="s">
        <v>445</v>
      </c>
      <c r="J101" s="254" t="s">
        <v>1541</v>
      </c>
      <c r="K101" s="254" t="s">
        <v>1542</v>
      </c>
      <c r="L101" s="255" t="s">
        <v>383</v>
      </c>
    </row>
    <row r="102" spans="2:12" x14ac:dyDescent="0.25">
      <c r="B102" s="125">
        <v>2</v>
      </c>
      <c r="C102" s="125">
        <v>3</v>
      </c>
      <c r="D102" s="125">
        <v>2</v>
      </c>
      <c r="E102" s="125">
        <v>18</v>
      </c>
      <c r="G102" s="3" t="s">
        <v>1141</v>
      </c>
      <c r="H102" s="125" t="s">
        <v>444</v>
      </c>
      <c r="I102" s="125" t="s">
        <v>445</v>
      </c>
      <c r="J102" s="3" t="s">
        <v>1136</v>
      </c>
      <c r="K102" s="3" t="s">
        <v>1350</v>
      </c>
      <c r="L102" s="252" t="s">
        <v>383</v>
      </c>
    </row>
    <row r="103" spans="2:12" x14ac:dyDescent="0.25">
      <c r="B103" s="125">
        <v>2</v>
      </c>
      <c r="C103" s="125">
        <v>3</v>
      </c>
      <c r="D103" s="125">
        <v>2</v>
      </c>
      <c r="E103" s="125">
        <v>18</v>
      </c>
      <c r="G103" s="3" t="s">
        <v>1141</v>
      </c>
      <c r="H103" s="125" t="s">
        <v>444</v>
      </c>
      <c r="I103" s="125" t="s">
        <v>445</v>
      </c>
      <c r="J103" s="3" t="s">
        <v>454</v>
      </c>
      <c r="K103" s="3" t="s">
        <v>1121</v>
      </c>
      <c r="L103" s="252" t="s">
        <v>383</v>
      </c>
    </row>
    <row r="104" spans="2:12" x14ac:dyDescent="0.25">
      <c r="B104" s="125">
        <v>2</v>
      </c>
      <c r="C104" s="125">
        <v>3</v>
      </c>
      <c r="D104" s="125">
        <v>2</v>
      </c>
      <c r="E104" s="125">
        <v>18</v>
      </c>
      <c r="G104" s="3" t="s">
        <v>1141</v>
      </c>
      <c r="H104" s="125" t="s">
        <v>444</v>
      </c>
      <c r="I104" s="125" t="s">
        <v>445</v>
      </c>
      <c r="J104" s="3" t="s">
        <v>1168</v>
      </c>
      <c r="K104" s="3" t="s">
        <v>1169</v>
      </c>
      <c r="L104" s="252" t="s">
        <v>383</v>
      </c>
    </row>
    <row r="105" spans="2:12" x14ac:dyDescent="0.25">
      <c r="B105" s="125">
        <v>2</v>
      </c>
      <c r="C105" s="125">
        <v>3</v>
      </c>
      <c r="D105" s="125">
        <v>2</v>
      </c>
      <c r="E105" s="125">
        <v>18</v>
      </c>
      <c r="G105" s="3" t="s">
        <v>1141</v>
      </c>
      <c r="H105" s="125" t="s">
        <v>444</v>
      </c>
      <c r="I105" s="125" t="s">
        <v>445</v>
      </c>
      <c r="J105" s="3" t="s">
        <v>1493</v>
      </c>
      <c r="K105" s="3" t="s">
        <v>1170</v>
      </c>
      <c r="L105" s="252" t="s">
        <v>383</v>
      </c>
    </row>
    <row r="106" spans="2:12" x14ac:dyDescent="0.25">
      <c r="B106" s="125">
        <v>2</v>
      </c>
      <c r="C106" s="125">
        <v>3</v>
      </c>
      <c r="D106" s="125">
        <v>2</v>
      </c>
      <c r="E106" s="125">
        <v>18</v>
      </c>
      <c r="G106" s="3" t="s">
        <v>1141</v>
      </c>
      <c r="H106" s="125" t="s">
        <v>444</v>
      </c>
      <c r="I106" s="125" t="s">
        <v>445</v>
      </c>
      <c r="J106" s="3" t="s">
        <v>1494</v>
      </c>
      <c r="K106" s="3" t="s">
        <v>1166</v>
      </c>
      <c r="L106" s="252" t="s">
        <v>383</v>
      </c>
    </row>
    <row r="107" spans="2:12" x14ac:dyDescent="0.25">
      <c r="B107" s="125">
        <v>2</v>
      </c>
      <c r="C107" s="125">
        <v>3</v>
      </c>
      <c r="D107" s="125">
        <v>2</v>
      </c>
      <c r="E107" s="125">
        <v>18</v>
      </c>
      <c r="G107" s="3" t="s">
        <v>1141</v>
      </c>
      <c r="H107" s="125" t="s">
        <v>444</v>
      </c>
      <c r="I107" s="125" t="s">
        <v>445</v>
      </c>
      <c r="J107" s="3" t="s">
        <v>1495</v>
      </c>
      <c r="K107" s="3" t="s">
        <v>1167</v>
      </c>
      <c r="L107" s="252" t="s">
        <v>383</v>
      </c>
    </row>
    <row r="108" spans="2:12" x14ac:dyDescent="0.25">
      <c r="B108" s="125">
        <v>2</v>
      </c>
      <c r="C108" s="125">
        <v>3</v>
      </c>
      <c r="D108" s="125">
        <v>2</v>
      </c>
      <c r="E108" s="125">
        <v>18</v>
      </c>
      <c r="G108" s="3" t="s">
        <v>1141</v>
      </c>
      <c r="H108" s="125" t="s">
        <v>444</v>
      </c>
      <c r="I108" s="125" t="s">
        <v>445</v>
      </c>
      <c r="J108" s="3" t="s">
        <v>1469</v>
      </c>
      <c r="K108" s="3" t="s">
        <v>1470</v>
      </c>
      <c r="L108" s="252" t="s">
        <v>383</v>
      </c>
    </row>
    <row r="109" spans="2:12" x14ac:dyDescent="0.25">
      <c r="B109" s="125">
        <v>2</v>
      </c>
      <c r="C109" s="125">
        <v>3</v>
      </c>
      <c r="D109" s="125">
        <v>2</v>
      </c>
      <c r="E109" s="125">
        <v>18</v>
      </c>
      <c r="G109" s="3" t="s">
        <v>1141</v>
      </c>
      <c r="H109" s="125" t="s">
        <v>444</v>
      </c>
      <c r="I109" s="125" t="s">
        <v>445</v>
      </c>
      <c r="J109" s="3" t="s">
        <v>1471</v>
      </c>
      <c r="K109" s="3" t="s">
        <v>1472</v>
      </c>
      <c r="L109" s="252" t="s">
        <v>383</v>
      </c>
    </row>
    <row r="110" spans="2:12" x14ac:dyDescent="0.25">
      <c r="B110" s="125">
        <v>2</v>
      </c>
      <c r="C110" s="125">
        <v>3</v>
      </c>
      <c r="D110" s="125">
        <v>2</v>
      </c>
      <c r="E110" s="125">
        <v>18</v>
      </c>
      <c r="G110" s="3" t="s">
        <v>1141</v>
      </c>
      <c r="H110" s="125" t="s">
        <v>444</v>
      </c>
      <c r="I110" s="125" t="s">
        <v>445</v>
      </c>
      <c r="J110" s="3" t="s">
        <v>1496</v>
      </c>
      <c r="K110" s="3" t="s">
        <v>1171</v>
      </c>
      <c r="L110" s="252" t="s">
        <v>383</v>
      </c>
    </row>
    <row r="111" spans="2:12" x14ac:dyDescent="0.25">
      <c r="B111" s="125">
        <v>2</v>
      </c>
      <c r="C111" s="125">
        <v>3</v>
      </c>
      <c r="D111" s="125">
        <v>2</v>
      </c>
      <c r="E111" s="125">
        <v>18</v>
      </c>
      <c r="G111" s="3" t="s">
        <v>1141</v>
      </c>
      <c r="H111" s="125" t="s">
        <v>444</v>
      </c>
      <c r="I111" s="125" t="s">
        <v>445</v>
      </c>
      <c r="J111" s="3" t="s">
        <v>1497</v>
      </c>
      <c r="K111" s="3" t="s">
        <v>1172</v>
      </c>
      <c r="L111" s="252" t="s">
        <v>383</v>
      </c>
    </row>
    <row r="112" spans="2:12" x14ac:dyDescent="0.25">
      <c r="B112" s="125">
        <v>2</v>
      </c>
      <c r="C112" s="125">
        <v>3</v>
      </c>
      <c r="D112" s="125">
        <v>2</v>
      </c>
      <c r="E112" s="125">
        <v>18</v>
      </c>
      <c r="G112" s="3" t="s">
        <v>1141</v>
      </c>
      <c r="H112" s="125" t="s">
        <v>444</v>
      </c>
      <c r="I112" s="125" t="s">
        <v>445</v>
      </c>
      <c r="J112" s="3" t="s">
        <v>1498</v>
      </c>
      <c r="K112" s="3" t="s">
        <v>1173</v>
      </c>
      <c r="L112" s="252" t="s">
        <v>383</v>
      </c>
    </row>
    <row r="113" spans="2:12" x14ac:dyDescent="0.25">
      <c r="B113" s="125">
        <v>2</v>
      </c>
      <c r="C113" s="125">
        <v>3</v>
      </c>
      <c r="D113" s="125">
        <v>2</v>
      </c>
      <c r="E113" s="125">
        <v>18</v>
      </c>
      <c r="G113" s="3" t="s">
        <v>1141</v>
      </c>
      <c r="H113" s="125" t="s">
        <v>444</v>
      </c>
      <c r="I113" s="125" t="s">
        <v>445</v>
      </c>
      <c r="J113" s="3" t="s">
        <v>1499</v>
      </c>
      <c r="K113" s="3" t="s">
        <v>1174</v>
      </c>
      <c r="L113" s="252" t="s">
        <v>383</v>
      </c>
    </row>
    <row r="114" spans="2:12" x14ac:dyDescent="0.25">
      <c r="B114" s="125">
        <v>2</v>
      </c>
      <c r="C114" s="125">
        <v>3</v>
      </c>
      <c r="D114" s="125">
        <v>2</v>
      </c>
      <c r="E114" s="125">
        <v>18</v>
      </c>
      <c r="G114" s="3" t="s">
        <v>1141</v>
      </c>
      <c r="H114" s="125" t="s">
        <v>444</v>
      </c>
      <c r="I114" s="125" t="s">
        <v>445</v>
      </c>
      <c r="J114" s="3" t="s">
        <v>1500</v>
      </c>
      <c r="K114" s="3" t="s">
        <v>1175</v>
      </c>
      <c r="L114" s="252" t="s">
        <v>383</v>
      </c>
    </row>
    <row r="115" spans="2:12" x14ac:dyDescent="0.25">
      <c r="B115" s="125">
        <v>2</v>
      </c>
      <c r="C115" s="125">
        <v>3</v>
      </c>
      <c r="D115" s="125">
        <v>2</v>
      </c>
      <c r="E115" s="125">
        <v>18</v>
      </c>
      <c r="G115" s="3" t="s">
        <v>1141</v>
      </c>
      <c r="H115" s="125" t="s">
        <v>444</v>
      </c>
      <c r="I115" s="125" t="s">
        <v>445</v>
      </c>
      <c r="J115" s="3" t="s">
        <v>1501</v>
      </c>
      <c r="K115" s="3" t="s">
        <v>1176</v>
      </c>
      <c r="L115" s="252" t="s">
        <v>383</v>
      </c>
    </row>
    <row r="116" spans="2:12" x14ac:dyDescent="0.25">
      <c r="B116" s="125">
        <v>2</v>
      </c>
      <c r="C116" s="125">
        <v>3</v>
      </c>
      <c r="D116" s="125">
        <v>2</v>
      </c>
      <c r="E116" s="125">
        <v>18</v>
      </c>
      <c r="G116" s="3" t="s">
        <v>1141</v>
      </c>
      <c r="H116" s="125" t="s">
        <v>444</v>
      </c>
      <c r="I116" s="125" t="s">
        <v>445</v>
      </c>
      <c r="J116" s="3" t="s">
        <v>440</v>
      </c>
      <c r="K116" s="3" t="s">
        <v>441</v>
      </c>
      <c r="L116" s="252" t="s">
        <v>383</v>
      </c>
    </row>
    <row r="117" spans="2:12" x14ac:dyDescent="0.25">
      <c r="B117" s="125">
        <v>2</v>
      </c>
      <c r="C117" s="125">
        <v>3</v>
      </c>
      <c r="D117" s="125">
        <v>2</v>
      </c>
      <c r="E117" s="125">
        <v>18</v>
      </c>
      <c r="G117" s="3" t="s">
        <v>1141</v>
      </c>
      <c r="H117" s="125" t="s">
        <v>444</v>
      </c>
      <c r="I117" s="125" t="s">
        <v>445</v>
      </c>
      <c r="J117" s="3" t="s">
        <v>1093</v>
      </c>
      <c r="K117" s="3" t="s">
        <v>1094</v>
      </c>
      <c r="L117" s="252" t="s">
        <v>383</v>
      </c>
    </row>
    <row r="118" spans="2:12" x14ac:dyDescent="0.25">
      <c r="B118" s="125">
        <v>2</v>
      </c>
      <c r="C118" s="125">
        <v>3</v>
      </c>
      <c r="D118" s="125">
        <v>2</v>
      </c>
      <c r="E118" s="125">
        <v>18</v>
      </c>
      <c r="G118" s="3" t="s">
        <v>1141</v>
      </c>
      <c r="H118" s="125" t="s">
        <v>444</v>
      </c>
      <c r="I118" s="125" t="s">
        <v>445</v>
      </c>
      <c r="J118" s="3" t="s">
        <v>455</v>
      </c>
      <c r="K118" s="3" t="s">
        <v>1095</v>
      </c>
      <c r="L118" s="252" t="s">
        <v>383</v>
      </c>
    </row>
    <row r="119" spans="2:12" x14ac:dyDescent="0.25">
      <c r="B119" s="125">
        <v>2</v>
      </c>
      <c r="C119" s="125">
        <v>3</v>
      </c>
      <c r="D119" s="125">
        <v>2</v>
      </c>
      <c r="E119" s="125">
        <v>18</v>
      </c>
      <c r="G119" s="3" t="s">
        <v>1141</v>
      </c>
      <c r="H119" s="125" t="s">
        <v>444</v>
      </c>
      <c r="I119" s="125" t="s">
        <v>445</v>
      </c>
      <c r="J119" s="3" t="s">
        <v>1177</v>
      </c>
      <c r="K119" s="3" t="s">
        <v>1178</v>
      </c>
      <c r="L119" s="252" t="s">
        <v>383</v>
      </c>
    </row>
    <row r="120" spans="2:12" x14ac:dyDescent="0.25">
      <c r="B120" s="125">
        <v>2</v>
      </c>
      <c r="C120" s="125">
        <v>3</v>
      </c>
      <c r="D120" s="125">
        <v>2</v>
      </c>
      <c r="E120" s="125">
        <v>18</v>
      </c>
      <c r="G120" s="3" t="s">
        <v>1141</v>
      </c>
      <c r="H120" s="125" t="s">
        <v>444</v>
      </c>
      <c r="I120" s="125" t="s">
        <v>445</v>
      </c>
      <c r="J120" s="3" t="s">
        <v>1179</v>
      </c>
      <c r="K120" s="3" t="s">
        <v>1180</v>
      </c>
      <c r="L120" s="252" t="s">
        <v>383</v>
      </c>
    </row>
    <row r="121" spans="2:12" hidden="1" x14ac:dyDescent="0.25">
      <c r="B121" s="214">
        <v>2</v>
      </c>
      <c r="C121" s="214">
        <v>3</v>
      </c>
      <c r="D121" s="214">
        <v>2</v>
      </c>
      <c r="E121" s="215">
        <v>18</v>
      </c>
      <c r="F121" s="175"/>
      <c r="G121" s="176" t="s">
        <v>1141</v>
      </c>
      <c r="H121" s="175" t="s">
        <v>1112</v>
      </c>
      <c r="I121" s="175" t="s">
        <v>1113</v>
      </c>
      <c r="J121" s="177"/>
      <c r="K121" s="175"/>
      <c r="L121" s="178"/>
    </row>
    <row r="122" spans="2:12" x14ac:dyDescent="0.25">
      <c r="B122" s="125">
        <v>2</v>
      </c>
      <c r="C122" s="125">
        <v>3</v>
      </c>
      <c r="D122" s="125">
        <v>2</v>
      </c>
      <c r="E122" s="125">
        <v>18</v>
      </c>
      <c r="G122" s="3" t="s">
        <v>1141</v>
      </c>
      <c r="H122" s="125" t="s">
        <v>1112</v>
      </c>
      <c r="I122" s="125" t="s">
        <v>1113</v>
      </c>
      <c r="J122" s="3" t="s">
        <v>1502</v>
      </c>
      <c r="K122" s="3" t="s">
        <v>1182</v>
      </c>
      <c r="L122" s="252" t="s">
        <v>383</v>
      </c>
    </row>
    <row r="123" spans="2:12" hidden="1" x14ac:dyDescent="0.25">
      <c r="B123" s="214">
        <v>2</v>
      </c>
      <c r="C123" s="214">
        <v>3</v>
      </c>
      <c r="D123" s="214">
        <v>2</v>
      </c>
      <c r="E123" s="215">
        <v>18</v>
      </c>
      <c r="F123" s="175"/>
      <c r="G123" s="176" t="s">
        <v>1141</v>
      </c>
      <c r="H123" s="175" t="s">
        <v>1183</v>
      </c>
      <c r="I123" s="175" t="s">
        <v>1184</v>
      </c>
      <c r="J123" s="177"/>
      <c r="K123" s="175"/>
      <c r="L123" s="178"/>
    </row>
    <row r="124" spans="2:12" x14ac:dyDescent="0.25">
      <c r="B124" s="125">
        <v>2</v>
      </c>
      <c r="C124" s="125">
        <v>3</v>
      </c>
      <c r="D124" s="125">
        <v>2</v>
      </c>
      <c r="E124" s="125">
        <v>18</v>
      </c>
      <c r="G124" s="3" t="s">
        <v>1141</v>
      </c>
      <c r="H124" s="125" t="s">
        <v>1183</v>
      </c>
      <c r="I124" s="125" t="s">
        <v>1184</v>
      </c>
      <c r="J124" s="3" t="s">
        <v>1469</v>
      </c>
      <c r="K124" s="3" t="s">
        <v>1470</v>
      </c>
      <c r="L124" s="252" t="s">
        <v>383</v>
      </c>
    </row>
    <row r="125" spans="2:12" x14ac:dyDescent="0.25">
      <c r="B125" s="125">
        <v>2</v>
      </c>
      <c r="C125" s="125">
        <v>3</v>
      </c>
      <c r="D125" s="125">
        <v>2</v>
      </c>
      <c r="E125" s="125">
        <v>18</v>
      </c>
      <c r="G125" s="3" t="s">
        <v>1141</v>
      </c>
      <c r="H125" s="125" t="s">
        <v>1183</v>
      </c>
      <c r="I125" s="125" t="s">
        <v>1184</v>
      </c>
      <c r="J125" s="3" t="s">
        <v>1471</v>
      </c>
      <c r="K125" s="3" t="s">
        <v>1472</v>
      </c>
      <c r="L125" s="252" t="s">
        <v>383</v>
      </c>
    </row>
    <row r="126" spans="2:12" x14ac:dyDescent="0.25">
      <c r="B126" s="125">
        <v>2</v>
      </c>
      <c r="C126" s="125">
        <v>3</v>
      </c>
      <c r="D126" s="125">
        <v>2</v>
      </c>
      <c r="E126" s="125">
        <v>18</v>
      </c>
      <c r="G126" s="3" t="s">
        <v>1141</v>
      </c>
      <c r="H126" s="125" t="s">
        <v>1183</v>
      </c>
      <c r="I126" s="125" t="s">
        <v>1184</v>
      </c>
      <c r="J126" s="3" t="s">
        <v>1185</v>
      </c>
      <c r="K126" s="3" t="s">
        <v>1607</v>
      </c>
      <c r="L126" s="252" t="s">
        <v>383</v>
      </c>
    </row>
    <row r="127" spans="2:12" hidden="1" x14ac:dyDescent="0.25">
      <c r="B127" s="214">
        <v>2</v>
      </c>
      <c r="C127" s="214">
        <v>3</v>
      </c>
      <c r="D127" s="214">
        <v>2</v>
      </c>
      <c r="E127" s="215">
        <v>18</v>
      </c>
      <c r="F127" s="175"/>
      <c r="G127" s="176" t="s">
        <v>1141</v>
      </c>
      <c r="H127" s="175" t="s">
        <v>1187</v>
      </c>
      <c r="I127" s="175" t="s">
        <v>1188</v>
      </c>
      <c r="J127" s="177"/>
      <c r="K127" s="175"/>
      <c r="L127" s="178"/>
    </row>
    <row r="128" spans="2:12" x14ac:dyDescent="0.25">
      <c r="B128" s="125">
        <v>2</v>
      </c>
      <c r="C128" s="125">
        <v>3</v>
      </c>
      <c r="D128" s="125">
        <v>2</v>
      </c>
      <c r="E128" s="125">
        <v>18</v>
      </c>
      <c r="G128" s="3" t="s">
        <v>1141</v>
      </c>
      <c r="H128" s="125" t="s">
        <v>1187</v>
      </c>
      <c r="I128" s="125" t="s">
        <v>1188</v>
      </c>
      <c r="J128" s="3" t="s">
        <v>1503</v>
      </c>
      <c r="K128" s="3" t="s">
        <v>1188</v>
      </c>
      <c r="L128" s="252" t="s">
        <v>383</v>
      </c>
    </row>
    <row r="129" spans="2:12" x14ac:dyDescent="0.25">
      <c r="B129" s="125">
        <v>2</v>
      </c>
      <c r="C129" s="125">
        <v>3</v>
      </c>
      <c r="D129" s="125">
        <v>2</v>
      </c>
      <c r="E129" s="125">
        <v>18</v>
      </c>
      <c r="G129" s="3" t="s">
        <v>1141</v>
      </c>
      <c r="H129" s="125" t="s">
        <v>1187</v>
      </c>
      <c r="I129" s="125" t="s">
        <v>1188</v>
      </c>
      <c r="J129" s="3" t="s">
        <v>1469</v>
      </c>
      <c r="K129" s="3" t="s">
        <v>1470</v>
      </c>
      <c r="L129" s="252" t="s">
        <v>383</v>
      </c>
    </row>
    <row r="130" spans="2:12" x14ac:dyDescent="0.25">
      <c r="B130" s="125">
        <v>2</v>
      </c>
      <c r="C130" s="125">
        <v>3</v>
      </c>
      <c r="D130" s="125">
        <v>2</v>
      </c>
      <c r="E130" s="125">
        <v>18</v>
      </c>
      <c r="G130" s="3" t="s">
        <v>1141</v>
      </c>
      <c r="H130" s="125" t="s">
        <v>1187</v>
      </c>
      <c r="I130" s="125" t="s">
        <v>1188</v>
      </c>
      <c r="J130" s="3" t="s">
        <v>1471</v>
      </c>
      <c r="K130" s="3" t="s">
        <v>1472</v>
      </c>
      <c r="L130" s="252" t="s">
        <v>383</v>
      </c>
    </row>
    <row r="131" spans="2:12" hidden="1" x14ac:dyDescent="0.25">
      <c r="B131" s="214">
        <v>2</v>
      </c>
      <c r="C131" s="214">
        <v>3</v>
      </c>
      <c r="D131" s="214">
        <v>2</v>
      </c>
      <c r="E131" s="215">
        <v>18</v>
      </c>
      <c r="F131" s="175"/>
      <c r="G131" s="176" t="s">
        <v>1141</v>
      </c>
      <c r="H131" s="175" t="s">
        <v>1189</v>
      </c>
      <c r="I131" s="175" t="s">
        <v>1190</v>
      </c>
      <c r="J131" s="177"/>
      <c r="K131" s="175"/>
      <c r="L131" s="178"/>
    </row>
    <row r="132" spans="2:12" x14ac:dyDescent="0.25">
      <c r="B132" s="125">
        <v>2</v>
      </c>
      <c r="C132" s="125">
        <v>3</v>
      </c>
      <c r="D132" s="125">
        <v>2</v>
      </c>
      <c r="E132" s="125">
        <v>18</v>
      </c>
      <c r="G132" s="3" t="s">
        <v>1141</v>
      </c>
      <c r="H132" s="125" t="s">
        <v>1189</v>
      </c>
      <c r="I132" s="125" t="s">
        <v>1190</v>
      </c>
      <c r="J132" s="3" t="s">
        <v>1144</v>
      </c>
      <c r="K132" s="3" t="s">
        <v>1608</v>
      </c>
      <c r="L132" s="252" t="s">
        <v>383</v>
      </c>
    </row>
    <row r="133" spans="2:12" x14ac:dyDescent="0.25">
      <c r="B133" s="125">
        <v>2</v>
      </c>
      <c r="C133" s="125">
        <v>3</v>
      </c>
      <c r="D133" s="125">
        <v>2</v>
      </c>
      <c r="E133" s="125">
        <v>18</v>
      </c>
      <c r="G133" s="3" t="s">
        <v>1141</v>
      </c>
      <c r="H133" s="125" t="s">
        <v>1189</v>
      </c>
      <c r="I133" s="125" t="s">
        <v>1190</v>
      </c>
      <c r="J133" s="3" t="s">
        <v>1150</v>
      </c>
      <c r="K133" s="3" t="s">
        <v>1143</v>
      </c>
      <c r="L133" s="252" t="s">
        <v>383</v>
      </c>
    </row>
    <row r="134" spans="2:12" x14ac:dyDescent="0.25">
      <c r="B134" s="125">
        <v>2</v>
      </c>
      <c r="C134" s="125">
        <v>3</v>
      </c>
      <c r="D134" s="125">
        <v>2</v>
      </c>
      <c r="E134" s="125">
        <v>18</v>
      </c>
      <c r="G134" s="3" t="s">
        <v>1141</v>
      </c>
      <c r="H134" s="125" t="s">
        <v>1189</v>
      </c>
      <c r="I134" s="125" t="s">
        <v>1190</v>
      </c>
      <c r="J134" s="3" t="s">
        <v>1504</v>
      </c>
      <c r="K134" s="3" t="s">
        <v>1160</v>
      </c>
      <c r="L134" s="252" t="s">
        <v>383</v>
      </c>
    </row>
    <row r="135" spans="2:12" x14ac:dyDescent="0.25">
      <c r="B135" s="125">
        <v>2</v>
      </c>
      <c r="C135" s="125">
        <v>3</v>
      </c>
      <c r="D135" s="125">
        <v>2</v>
      </c>
      <c r="E135" s="125">
        <v>18</v>
      </c>
      <c r="G135" s="3" t="s">
        <v>1141</v>
      </c>
      <c r="H135" s="125" t="s">
        <v>1189</v>
      </c>
      <c r="I135" s="125" t="s">
        <v>1190</v>
      </c>
      <c r="J135" s="3" t="s">
        <v>1490</v>
      </c>
      <c r="K135" s="3" t="s">
        <v>1193</v>
      </c>
      <c r="L135" s="252" t="s">
        <v>383</v>
      </c>
    </row>
    <row r="136" spans="2:12" x14ac:dyDescent="0.25">
      <c r="B136" s="125">
        <v>2</v>
      </c>
      <c r="C136" s="125">
        <v>3</v>
      </c>
      <c r="D136" s="125">
        <v>2</v>
      </c>
      <c r="E136" s="125">
        <v>18</v>
      </c>
      <c r="G136" s="3" t="s">
        <v>1141</v>
      </c>
      <c r="H136" s="125" t="s">
        <v>1189</v>
      </c>
      <c r="I136" s="125" t="s">
        <v>1190</v>
      </c>
      <c r="J136" s="3" t="s">
        <v>1505</v>
      </c>
      <c r="K136" s="3" t="s">
        <v>1191</v>
      </c>
      <c r="L136" s="252" t="s">
        <v>383</v>
      </c>
    </row>
    <row r="137" spans="2:12" hidden="1" x14ac:dyDescent="0.25">
      <c r="B137" s="210">
        <v>2</v>
      </c>
      <c r="C137" s="210">
        <v>3</v>
      </c>
      <c r="D137" s="210">
        <v>3</v>
      </c>
      <c r="E137" s="211"/>
      <c r="F137" s="167"/>
      <c r="G137" s="168"/>
      <c r="H137" s="167"/>
      <c r="I137" s="167"/>
      <c r="J137" s="169"/>
      <c r="K137" s="167" t="s">
        <v>1196</v>
      </c>
      <c r="L137" s="170"/>
    </row>
    <row r="138" spans="2:12" hidden="1" x14ac:dyDescent="0.25">
      <c r="B138" s="212">
        <v>2</v>
      </c>
      <c r="C138" s="212">
        <v>3</v>
      </c>
      <c r="D138" s="212">
        <v>3</v>
      </c>
      <c r="E138" s="213">
        <v>2</v>
      </c>
      <c r="F138" s="171"/>
      <c r="G138" s="172" t="s">
        <v>1099</v>
      </c>
      <c r="H138" s="171"/>
      <c r="I138" s="171"/>
      <c r="J138" s="173"/>
      <c r="K138" s="171"/>
      <c r="L138" s="174"/>
    </row>
    <row r="139" spans="2:12" hidden="1" x14ac:dyDescent="0.25">
      <c r="B139" s="214">
        <v>2</v>
      </c>
      <c r="C139" s="214">
        <v>3</v>
      </c>
      <c r="D139" s="214">
        <v>3</v>
      </c>
      <c r="E139" s="215">
        <v>2</v>
      </c>
      <c r="F139" s="175"/>
      <c r="G139" s="176" t="s">
        <v>1099</v>
      </c>
      <c r="H139" s="175" t="s">
        <v>442</v>
      </c>
      <c r="I139" s="175" t="s">
        <v>443</v>
      </c>
      <c r="J139" s="177"/>
      <c r="K139" s="175"/>
      <c r="L139" s="178"/>
    </row>
    <row r="140" spans="2:12" x14ac:dyDescent="0.25">
      <c r="B140" s="125">
        <v>2</v>
      </c>
      <c r="C140" s="125">
        <v>3</v>
      </c>
      <c r="D140" s="125">
        <v>3</v>
      </c>
      <c r="E140" s="125">
        <v>2</v>
      </c>
      <c r="G140" s="3" t="s">
        <v>1099</v>
      </c>
      <c r="H140" s="125" t="s">
        <v>442</v>
      </c>
      <c r="I140" s="125" t="s">
        <v>443</v>
      </c>
      <c r="J140" s="3" t="s">
        <v>1100</v>
      </c>
      <c r="K140" s="3" t="s">
        <v>1101</v>
      </c>
      <c r="L140" s="252" t="s">
        <v>383</v>
      </c>
    </row>
    <row r="141" spans="2:12" x14ac:dyDescent="0.25">
      <c r="B141" s="125">
        <v>2</v>
      </c>
      <c r="C141" s="125">
        <v>3</v>
      </c>
      <c r="D141" s="125">
        <v>3</v>
      </c>
      <c r="E141" s="125">
        <v>2</v>
      </c>
      <c r="G141" s="3" t="s">
        <v>1099</v>
      </c>
      <c r="H141" s="125" t="s">
        <v>442</v>
      </c>
      <c r="I141" s="125" t="s">
        <v>443</v>
      </c>
      <c r="J141" s="3" t="s">
        <v>1469</v>
      </c>
      <c r="K141" s="3" t="s">
        <v>1470</v>
      </c>
      <c r="L141" s="252" t="s">
        <v>383</v>
      </c>
    </row>
    <row r="142" spans="2:12" x14ac:dyDescent="0.25">
      <c r="B142" s="125">
        <v>2</v>
      </c>
      <c r="C142" s="125">
        <v>3</v>
      </c>
      <c r="D142" s="125">
        <v>3</v>
      </c>
      <c r="E142" s="125">
        <v>2</v>
      </c>
      <c r="G142" s="3" t="s">
        <v>1099</v>
      </c>
      <c r="H142" s="125" t="s">
        <v>442</v>
      </c>
      <c r="I142" s="125" t="s">
        <v>443</v>
      </c>
      <c r="J142" s="3" t="s">
        <v>1471</v>
      </c>
      <c r="K142" s="3" t="s">
        <v>1472</v>
      </c>
      <c r="L142" s="252" t="s">
        <v>383</v>
      </c>
    </row>
    <row r="143" spans="2:12" x14ac:dyDescent="0.25">
      <c r="B143" s="125">
        <v>2</v>
      </c>
      <c r="C143" s="125">
        <v>3</v>
      </c>
      <c r="D143" s="125">
        <v>3</v>
      </c>
      <c r="E143" s="125">
        <v>2</v>
      </c>
      <c r="G143" s="3" t="s">
        <v>1099</v>
      </c>
      <c r="H143" s="125" t="s">
        <v>442</v>
      </c>
      <c r="I143" s="125" t="s">
        <v>443</v>
      </c>
      <c r="J143" s="3" t="s">
        <v>440</v>
      </c>
      <c r="K143" s="3" t="s">
        <v>441</v>
      </c>
      <c r="L143" s="252" t="s">
        <v>383</v>
      </c>
    </row>
    <row r="144" spans="2:12" x14ac:dyDescent="0.25">
      <c r="B144" s="125">
        <v>2</v>
      </c>
      <c r="C144" s="125">
        <v>3</v>
      </c>
      <c r="D144" s="125">
        <v>3</v>
      </c>
      <c r="E144" s="125">
        <v>2</v>
      </c>
      <c r="G144" s="3" t="s">
        <v>1099</v>
      </c>
      <c r="H144" s="125" t="s">
        <v>442</v>
      </c>
      <c r="I144" s="125" t="s">
        <v>443</v>
      </c>
      <c r="J144" s="3" t="s">
        <v>455</v>
      </c>
      <c r="K144" s="3" t="s">
        <v>1095</v>
      </c>
      <c r="L144" s="252" t="s">
        <v>383</v>
      </c>
    </row>
    <row r="145" spans="2:12" hidden="1" x14ac:dyDescent="0.25">
      <c r="B145" s="212">
        <v>2</v>
      </c>
      <c r="C145" s="212">
        <v>3</v>
      </c>
      <c r="D145" s="212">
        <v>3</v>
      </c>
      <c r="E145" s="213">
        <v>19</v>
      </c>
      <c r="F145" s="171"/>
      <c r="G145" s="172" t="s">
        <v>1197</v>
      </c>
      <c r="H145" s="171"/>
      <c r="I145" s="171"/>
      <c r="J145" s="173"/>
      <c r="K145" s="171"/>
      <c r="L145" s="174"/>
    </row>
    <row r="146" spans="2:12" hidden="1" x14ac:dyDescent="0.25">
      <c r="B146" s="214">
        <v>2</v>
      </c>
      <c r="C146" s="214">
        <v>3</v>
      </c>
      <c r="D146" s="214">
        <v>3</v>
      </c>
      <c r="E146" s="215">
        <v>19</v>
      </c>
      <c r="F146" s="175"/>
      <c r="G146" s="176" t="s">
        <v>1197</v>
      </c>
      <c r="H146" s="175" t="s">
        <v>446</v>
      </c>
      <c r="I146" s="175" t="s">
        <v>447</v>
      </c>
      <c r="J146" s="177"/>
      <c r="K146" s="175"/>
      <c r="L146" s="178"/>
    </row>
    <row r="147" spans="2:12" x14ac:dyDescent="0.25">
      <c r="B147" s="125">
        <v>2</v>
      </c>
      <c r="C147" s="125">
        <v>3</v>
      </c>
      <c r="D147" s="125">
        <v>3</v>
      </c>
      <c r="E147" s="125">
        <v>19</v>
      </c>
      <c r="G147" s="3" t="s">
        <v>1197</v>
      </c>
      <c r="H147" s="125" t="s">
        <v>446</v>
      </c>
      <c r="I147" s="125" t="s">
        <v>447</v>
      </c>
      <c r="J147" s="3" t="s">
        <v>1100</v>
      </c>
      <c r="K147" s="3" t="s">
        <v>1101</v>
      </c>
      <c r="L147" s="252" t="s">
        <v>383</v>
      </c>
    </row>
    <row r="148" spans="2:12" x14ac:dyDescent="0.25">
      <c r="B148" s="125">
        <v>2</v>
      </c>
      <c r="C148" s="125">
        <v>3</v>
      </c>
      <c r="D148" s="125">
        <v>3</v>
      </c>
      <c r="E148" s="125">
        <v>19</v>
      </c>
      <c r="G148" s="3" t="s">
        <v>1197</v>
      </c>
      <c r="H148" s="125" t="s">
        <v>446</v>
      </c>
      <c r="I148" s="125" t="s">
        <v>447</v>
      </c>
      <c r="J148" s="3" t="s">
        <v>1506</v>
      </c>
      <c r="K148" s="3" t="s">
        <v>1198</v>
      </c>
      <c r="L148" s="252" t="s">
        <v>383</v>
      </c>
    </row>
    <row r="149" spans="2:12" x14ac:dyDescent="0.25">
      <c r="B149" s="125">
        <v>2</v>
      </c>
      <c r="C149" s="125">
        <v>3</v>
      </c>
      <c r="D149" s="125">
        <v>3</v>
      </c>
      <c r="E149" s="125">
        <v>19</v>
      </c>
      <c r="G149" s="3" t="s">
        <v>1197</v>
      </c>
      <c r="H149" s="125" t="s">
        <v>446</v>
      </c>
      <c r="I149" s="125" t="s">
        <v>447</v>
      </c>
      <c r="J149" s="3" t="s">
        <v>458</v>
      </c>
      <c r="K149" s="3" t="s">
        <v>1199</v>
      </c>
      <c r="L149" s="252" t="s">
        <v>383</v>
      </c>
    </row>
    <row r="150" spans="2:12" x14ac:dyDescent="0.25">
      <c r="B150" s="125">
        <v>2</v>
      </c>
      <c r="C150" s="125">
        <v>3</v>
      </c>
      <c r="D150" s="125">
        <v>3</v>
      </c>
      <c r="E150" s="125">
        <v>19</v>
      </c>
      <c r="G150" s="3" t="s">
        <v>1197</v>
      </c>
      <c r="H150" s="125" t="s">
        <v>446</v>
      </c>
      <c r="I150" s="125" t="s">
        <v>447</v>
      </c>
      <c r="J150" s="3" t="s">
        <v>1200</v>
      </c>
      <c r="K150" s="3" t="s">
        <v>1349</v>
      </c>
      <c r="L150" s="252" t="s">
        <v>383</v>
      </c>
    </row>
    <row r="151" spans="2:12" x14ac:dyDescent="0.25">
      <c r="B151" s="125">
        <v>2</v>
      </c>
      <c r="C151" s="125">
        <v>3</v>
      </c>
      <c r="D151" s="125">
        <v>3</v>
      </c>
      <c r="E151" s="125">
        <v>19</v>
      </c>
      <c r="G151" s="3" t="s">
        <v>1197</v>
      </c>
      <c r="H151" s="125" t="s">
        <v>446</v>
      </c>
      <c r="I151" s="125" t="s">
        <v>447</v>
      </c>
      <c r="J151" s="3" t="s">
        <v>1201</v>
      </c>
      <c r="K151" s="3" t="s">
        <v>1202</v>
      </c>
      <c r="L151" s="252" t="s">
        <v>383</v>
      </c>
    </row>
    <row r="152" spans="2:12" x14ac:dyDescent="0.25">
      <c r="B152" s="125">
        <v>2</v>
      </c>
      <c r="C152" s="125">
        <v>3</v>
      </c>
      <c r="D152" s="125">
        <v>3</v>
      </c>
      <c r="E152" s="125">
        <v>19</v>
      </c>
      <c r="G152" s="3" t="s">
        <v>1197</v>
      </c>
      <c r="H152" s="125" t="s">
        <v>446</v>
      </c>
      <c r="I152" s="125" t="s">
        <v>447</v>
      </c>
      <c r="J152" s="3" t="s">
        <v>1203</v>
      </c>
      <c r="K152" s="3" t="s">
        <v>1204</v>
      </c>
      <c r="L152" s="252" t="s">
        <v>383</v>
      </c>
    </row>
    <row r="153" spans="2:12" x14ac:dyDescent="0.25">
      <c r="B153" s="125">
        <v>2</v>
      </c>
      <c r="C153" s="125">
        <v>3</v>
      </c>
      <c r="D153" s="125">
        <v>3</v>
      </c>
      <c r="E153" s="125">
        <v>19</v>
      </c>
      <c r="G153" s="3" t="s">
        <v>1197</v>
      </c>
      <c r="H153" s="125" t="s">
        <v>446</v>
      </c>
      <c r="I153" s="125" t="s">
        <v>447</v>
      </c>
      <c r="J153" s="3" t="s">
        <v>1205</v>
      </c>
      <c r="K153" s="3" t="s">
        <v>1206</v>
      </c>
      <c r="L153" s="252" t="s">
        <v>383</v>
      </c>
    </row>
    <row r="154" spans="2:12" x14ac:dyDescent="0.25">
      <c r="B154" s="125">
        <v>2</v>
      </c>
      <c r="C154" s="125">
        <v>3</v>
      </c>
      <c r="D154" s="125">
        <v>3</v>
      </c>
      <c r="E154" s="125">
        <v>19</v>
      </c>
      <c r="G154" s="3" t="s">
        <v>1197</v>
      </c>
      <c r="H154" s="125" t="s">
        <v>446</v>
      </c>
      <c r="I154" s="125" t="s">
        <v>447</v>
      </c>
      <c r="J154" s="3" t="s">
        <v>1207</v>
      </c>
      <c r="K154" s="3" t="s">
        <v>1208</v>
      </c>
      <c r="L154" s="252" t="s">
        <v>383</v>
      </c>
    </row>
    <row r="155" spans="2:12" x14ac:dyDescent="0.25">
      <c r="B155" s="125">
        <v>2</v>
      </c>
      <c r="C155" s="125">
        <v>3</v>
      </c>
      <c r="D155" s="125">
        <v>3</v>
      </c>
      <c r="E155" s="125">
        <v>19</v>
      </c>
      <c r="G155" s="3" t="s">
        <v>1197</v>
      </c>
      <c r="H155" s="125" t="s">
        <v>446</v>
      </c>
      <c r="I155" s="125" t="s">
        <v>447</v>
      </c>
      <c r="J155" s="3" t="s">
        <v>1209</v>
      </c>
      <c r="K155" s="3" t="s">
        <v>1210</v>
      </c>
      <c r="L155" s="252" t="s">
        <v>383</v>
      </c>
    </row>
    <row r="156" spans="2:12" x14ac:dyDescent="0.25">
      <c r="B156" s="125">
        <v>2</v>
      </c>
      <c r="C156" s="125">
        <v>3</v>
      </c>
      <c r="D156" s="125">
        <v>3</v>
      </c>
      <c r="E156" s="125">
        <v>19</v>
      </c>
      <c r="G156" s="3" t="s">
        <v>1197</v>
      </c>
      <c r="H156" s="125" t="s">
        <v>446</v>
      </c>
      <c r="I156" s="125" t="s">
        <v>447</v>
      </c>
      <c r="J156" s="3" t="s">
        <v>1211</v>
      </c>
      <c r="K156" s="3" t="s">
        <v>1212</v>
      </c>
      <c r="L156" s="252" t="s">
        <v>383</v>
      </c>
    </row>
    <row r="157" spans="2:12" x14ac:dyDescent="0.25">
      <c r="B157" s="125">
        <v>2</v>
      </c>
      <c r="C157" s="125">
        <v>3</v>
      </c>
      <c r="D157" s="125">
        <v>3</v>
      </c>
      <c r="E157" s="125">
        <v>19</v>
      </c>
      <c r="G157" s="3" t="s">
        <v>1197</v>
      </c>
      <c r="H157" s="125" t="s">
        <v>446</v>
      </c>
      <c r="I157" s="125" t="s">
        <v>447</v>
      </c>
      <c r="J157" s="3" t="s">
        <v>1507</v>
      </c>
      <c r="K157" s="3" t="s">
        <v>1213</v>
      </c>
      <c r="L157" s="252" t="s">
        <v>383</v>
      </c>
    </row>
    <row r="158" spans="2:12" x14ac:dyDescent="0.25">
      <c r="B158" s="125">
        <v>2</v>
      </c>
      <c r="C158" s="125">
        <v>3</v>
      </c>
      <c r="D158" s="125">
        <v>3</v>
      </c>
      <c r="E158" s="125">
        <v>19</v>
      </c>
      <c r="G158" s="3" t="s">
        <v>1197</v>
      </c>
      <c r="H158" s="125" t="s">
        <v>446</v>
      </c>
      <c r="I158" s="125" t="s">
        <v>447</v>
      </c>
      <c r="J158" s="3" t="s">
        <v>1469</v>
      </c>
      <c r="K158" s="3" t="s">
        <v>1470</v>
      </c>
      <c r="L158" s="252" t="s">
        <v>383</v>
      </c>
    </row>
    <row r="159" spans="2:12" x14ac:dyDescent="0.25">
      <c r="B159" s="125">
        <v>2</v>
      </c>
      <c r="C159" s="125">
        <v>3</v>
      </c>
      <c r="D159" s="125">
        <v>3</v>
      </c>
      <c r="E159" s="125">
        <v>19</v>
      </c>
      <c r="G159" s="3" t="s">
        <v>1197</v>
      </c>
      <c r="H159" s="125" t="s">
        <v>446</v>
      </c>
      <c r="I159" s="125" t="s">
        <v>447</v>
      </c>
      <c r="J159" s="3" t="s">
        <v>1471</v>
      </c>
      <c r="K159" s="3" t="s">
        <v>1472</v>
      </c>
      <c r="L159" s="252" t="s">
        <v>383</v>
      </c>
    </row>
    <row r="160" spans="2:12" x14ac:dyDescent="0.25">
      <c r="B160" s="125">
        <v>2</v>
      </c>
      <c r="C160" s="125">
        <v>3</v>
      </c>
      <c r="D160" s="125">
        <v>3</v>
      </c>
      <c r="E160" s="125">
        <v>19</v>
      </c>
      <c r="G160" s="3" t="s">
        <v>1197</v>
      </c>
      <c r="H160" s="125" t="s">
        <v>446</v>
      </c>
      <c r="I160" s="125" t="s">
        <v>447</v>
      </c>
      <c r="J160" s="3" t="s">
        <v>440</v>
      </c>
      <c r="K160" s="3" t="s">
        <v>441</v>
      </c>
      <c r="L160" s="252" t="s">
        <v>383</v>
      </c>
    </row>
    <row r="161" spans="2:12" x14ac:dyDescent="0.25">
      <c r="B161" s="125">
        <v>2</v>
      </c>
      <c r="C161" s="125">
        <v>3</v>
      </c>
      <c r="D161" s="125">
        <v>3</v>
      </c>
      <c r="E161" s="125">
        <v>19</v>
      </c>
      <c r="G161" s="3" t="s">
        <v>1197</v>
      </c>
      <c r="H161" s="125" t="s">
        <v>446</v>
      </c>
      <c r="I161" s="125" t="s">
        <v>447</v>
      </c>
      <c r="J161" s="3" t="s">
        <v>455</v>
      </c>
      <c r="K161" s="3" t="s">
        <v>1095</v>
      </c>
      <c r="L161" s="252" t="s">
        <v>383</v>
      </c>
    </row>
    <row r="162" spans="2:12" hidden="1" x14ac:dyDescent="0.25">
      <c r="B162" s="212">
        <v>2</v>
      </c>
      <c r="C162" s="212">
        <v>3</v>
      </c>
      <c r="D162" s="212">
        <v>3</v>
      </c>
      <c r="E162" s="213">
        <v>20</v>
      </c>
      <c r="F162" s="171"/>
      <c r="G162" s="172" t="s">
        <v>1137</v>
      </c>
      <c r="H162" s="171"/>
      <c r="I162" s="171"/>
      <c r="J162" s="173"/>
      <c r="K162" s="171"/>
      <c r="L162" s="174"/>
    </row>
    <row r="163" spans="2:12" hidden="1" x14ac:dyDescent="0.25">
      <c r="B163" s="214">
        <v>2</v>
      </c>
      <c r="C163" s="214">
        <v>3</v>
      </c>
      <c r="D163" s="214">
        <v>3</v>
      </c>
      <c r="E163" s="215">
        <v>20</v>
      </c>
      <c r="F163" s="175"/>
      <c r="G163" s="176" t="s">
        <v>1137</v>
      </c>
      <c r="H163" s="175" t="s">
        <v>1214</v>
      </c>
      <c r="I163" s="175" t="s">
        <v>1215</v>
      </c>
      <c r="J163" s="177"/>
      <c r="K163" s="175"/>
      <c r="L163" s="178"/>
    </row>
    <row r="164" spans="2:12" x14ac:dyDescent="0.25">
      <c r="B164" s="125">
        <v>2</v>
      </c>
      <c r="C164" s="125">
        <v>3</v>
      </c>
      <c r="D164" s="125">
        <v>3</v>
      </c>
      <c r="E164" s="125">
        <v>20</v>
      </c>
      <c r="G164" s="3" t="s">
        <v>1137</v>
      </c>
      <c r="H164" s="125" t="s">
        <v>1214</v>
      </c>
      <c r="I164" s="125" t="s">
        <v>1215</v>
      </c>
      <c r="J164" s="3" t="s">
        <v>1217</v>
      </c>
      <c r="K164" s="3" t="s">
        <v>1218</v>
      </c>
      <c r="L164" s="252" t="s">
        <v>383</v>
      </c>
    </row>
    <row r="165" spans="2:12" x14ac:dyDescent="0.25">
      <c r="B165" s="253">
        <v>2</v>
      </c>
      <c r="C165" s="253">
        <v>3</v>
      </c>
      <c r="D165" s="253">
        <v>3</v>
      </c>
      <c r="E165" s="253">
        <v>20</v>
      </c>
      <c r="F165" s="254"/>
      <c r="G165" s="254" t="s">
        <v>1137</v>
      </c>
      <c r="H165" s="253" t="s">
        <v>1214</v>
      </c>
      <c r="I165" s="253" t="s">
        <v>1215</v>
      </c>
      <c r="J165" s="254" t="s">
        <v>1609</v>
      </c>
      <c r="K165" s="254" t="s">
        <v>1610</v>
      </c>
      <c r="L165" s="255" t="s">
        <v>383</v>
      </c>
    </row>
    <row r="166" spans="2:12" x14ac:dyDescent="0.25">
      <c r="B166" s="125">
        <v>2</v>
      </c>
      <c r="C166" s="125">
        <v>3</v>
      </c>
      <c r="D166" s="125">
        <v>3</v>
      </c>
      <c r="E166" s="125">
        <v>20</v>
      </c>
      <c r="G166" s="3" t="s">
        <v>1137</v>
      </c>
      <c r="H166" s="125" t="s">
        <v>1214</v>
      </c>
      <c r="I166" s="125" t="s">
        <v>1215</v>
      </c>
      <c r="J166" s="3" t="s">
        <v>1508</v>
      </c>
      <c r="K166" s="3" t="s">
        <v>1216</v>
      </c>
      <c r="L166" s="252" t="s">
        <v>383</v>
      </c>
    </row>
    <row r="167" spans="2:12" x14ac:dyDescent="0.25">
      <c r="B167" s="125">
        <v>2</v>
      </c>
      <c r="C167" s="125">
        <v>3</v>
      </c>
      <c r="D167" s="125">
        <v>3</v>
      </c>
      <c r="E167" s="125">
        <v>20</v>
      </c>
      <c r="G167" s="3" t="s">
        <v>1137</v>
      </c>
      <c r="H167" s="125" t="s">
        <v>1214</v>
      </c>
      <c r="I167" s="125" t="s">
        <v>1215</v>
      </c>
      <c r="J167" s="3" t="s">
        <v>1093</v>
      </c>
      <c r="K167" s="3" t="s">
        <v>1094</v>
      </c>
      <c r="L167" s="252" t="s">
        <v>383</v>
      </c>
    </row>
    <row r="168" spans="2:12" hidden="1" x14ac:dyDescent="0.25">
      <c r="B168" s="214">
        <v>2</v>
      </c>
      <c r="C168" s="214">
        <v>3</v>
      </c>
      <c r="D168" s="214">
        <v>3</v>
      </c>
      <c r="E168" s="215">
        <v>20</v>
      </c>
      <c r="F168" s="175"/>
      <c r="G168" s="176" t="s">
        <v>1137</v>
      </c>
      <c r="H168" s="175" t="s">
        <v>1219</v>
      </c>
      <c r="I168" s="175" t="s">
        <v>1220</v>
      </c>
      <c r="J168" s="177"/>
      <c r="K168" s="175"/>
      <c r="L168" s="178"/>
    </row>
    <row r="169" spans="2:12" x14ac:dyDescent="0.25">
      <c r="B169" s="125">
        <v>2</v>
      </c>
      <c r="C169" s="125">
        <v>3</v>
      </c>
      <c r="D169" s="125">
        <v>3</v>
      </c>
      <c r="E169" s="125">
        <v>20</v>
      </c>
      <c r="G169" s="3" t="s">
        <v>1137</v>
      </c>
      <c r="H169" s="125" t="s">
        <v>1219</v>
      </c>
      <c r="I169" s="125" t="s">
        <v>1220</v>
      </c>
      <c r="J169" s="3" t="s">
        <v>1136</v>
      </c>
      <c r="K169" s="3" t="s">
        <v>1350</v>
      </c>
      <c r="L169" s="252" t="s">
        <v>383</v>
      </c>
    </row>
    <row r="170" spans="2:12" hidden="1" x14ac:dyDescent="0.25">
      <c r="B170" s="214">
        <v>2</v>
      </c>
      <c r="C170" s="214">
        <v>3</v>
      </c>
      <c r="D170" s="214">
        <v>3</v>
      </c>
      <c r="E170" s="215">
        <v>20</v>
      </c>
      <c r="F170" s="175"/>
      <c r="G170" s="176" t="s">
        <v>1137</v>
      </c>
      <c r="H170" s="175" t="s">
        <v>1222</v>
      </c>
      <c r="I170" s="175" t="s">
        <v>1223</v>
      </c>
      <c r="J170" s="177"/>
      <c r="K170" s="175"/>
      <c r="L170" s="178"/>
    </row>
    <row r="171" spans="2:12" x14ac:dyDescent="0.25">
      <c r="B171" s="125">
        <v>2</v>
      </c>
      <c r="C171" s="125">
        <v>3</v>
      </c>
      <c r="D171" s="125">
        <v>3</v>
      </c>
      <c r="E171" s="125">
        <v>20</v>
      </c>
      <c r="G171" s="3" t="s">
        <v>1137</v>
      </c>
      <c r="H171" s="125" t="s">
        <v>1222</v>
      </c>
      <c r="I171" s="125" t="s">
        <v>1223</v>
      </c>
      <c r="J171" s="3" t="s">
        <v>1136</v>
      </c>
      <c r="K171" s="3" t="s">
        <v>1350</v>
      </c>
      <c r="L171" s="252" t="s">
        <v>383</v>
      </c>
    </row>
    <row r="172" spans="2:12" x14ac:dyDescent="0.25">
      <c r="B172" s="125">
        <v>2</v>
      </c>
      <c r="C172" s="125">
        <v>3</v>
      </c>
      <c r="D172" s="125">
        <v>3</v>
      </c>
      <c r="E172" s="125">
        <v>20</v>
      </c>
      <c r="G172" s="3" t="s">
        <v>1137</v>
      </c>
      <c r="H172" s="125" t="s">
        <v>1222</v>
      </c>
      <c r="I172" s="125" t="s">
        <v>1223</v>
      </c>
      <c r="J172" s="3" t="s">
        <v>1221</v>
      </c>
      <c r="K172" s="3" t="s">
        <v>868</v>
      </c>
      <c r="L172" s="252" t="s">
        <v>383</v>
      </c>
    </row>
    <row r="173" spans="2:12" hidden="1" x14ac:dyDescent="0.25">
      <c r="B173" s="210">
        <v>2</v>
      </c>
      <c r="C173" s="210">
        <v>3</v>
      </c>
      <c r="D173" s="210">
        <v>4</v>
      </c>
      <c r="E173" s="211"/>
      <c r="F173" s="167"/>
      <c r="G173" s="168"/>
      <c r="H173" s="167"/>
      <c r="I173" s="167"/>
      <c r="J173" s="169"/>
      <c r="K173" s="167" t="s">
        <v>1224</v>
      </c>
      <c r="L173" s="170"/>
    </row>
    <row r="174" spans="2:12" hidden="1" x14ac:dyDescent="0.25">
      <c r="B174" s="212">
        <v>2</v>
      </c>
      <c r="C174" s="212">
        <v>3</v>
      </c>
      <c r="D174" s="212">
        <v>4</v>
      </c>
      <c r="E174" s="213">
        <v>1</v>
      </c>
      <c r="F174" s="171"/>
      <c r="G174" s="172" t="s">
        <v>1090</v>
      </c>
      <c r="H174" s="171"/>
      <c r="I174" s="171"/>
      <c r="J174" s="173"/>
      <c r="K174" s="171"/>
      <c r="L174" s="174"/>
    </row>
    <row r="175" spans="2:12" hidden="1" x14ac:dyDescent="0.25">
      <c r="B175" s="214">
        <v>2</v>
      </c>
      <c r="C175" s="214">
        <v>3</v>
      </c>
      <c r="D175" s="214">
        <v>4</v>
      </c>
      <c r="E175" s="215">
        <v>1</v>
      </c>
      <c r="F175" s="175"/>
      <c r="G175" s="176" t="s">
        <v>1090</v>
      </c>
      <c r="H175" s="175" t="s">
        <v>442</v>
      </c>
      <c r="I175" s="175" t="s">
        <v>443</v>
      </c>
      <c r="J175" s="177"/>
      <c r="K175" s="175"/>
      <c r="L175" s="178"/>
    </row>
    <row r="176" spans="2:12" x14ac:dyDescent="0.25">
      <c r="B176" s="125">
        <v>2</v>
      </c>
      <c r="C176" s="125">
        <v>3</v>
      </c>
      <c r="D176" s="125">
        <v>4</v>
      </c>
      <c r="E176" s="125">
        <v>1</v>
      </c>
      <c r="G176" s="3" t="s">
        <v>1090</v>
      </c>
      <c r="H176" s="125" t="s">
        <v>442</v>
      </c>
      <c r="I176" s="125" t="s">
        <v>443</v>
      </c>
      <c r="J176" s="3" t="s">
        <v>1100</v>
      </c>
      <c r="K176" s="3" t="s">
        <v>1101</v>
      </c>
      <c r="L176" s="252" t="s">
        <v>383</v>
      </c>
    </row>
    <row r="177" spans="2:12" x14ac:dyDescent="0.25">
      <c r="B177" s="253">
        <v>2</v>
      </c>
      <c r="C177" s="253">
        <v>3</v>
      </c>
      <c r="D177" s="253">
        <v>4</v>
      </c>
      <c r="E177" s="253">
        <v>1</v>
      </c>
      <c r="F177" s="254"/>
      <c r="G177" s="254" t="s">
        <v>1090</v>
      </c>
      <c r="H177" s="253" t="s">
        <v>442</v>
      </c>
      <c r="I177" s="253" t="s">
        <v>443</v>
      </c>
      <c r="J177" s="254" t="s">
        <v>1230</v>
      </c>
      <c r="K177" s="254" t="s">
        <v>1599</v>
      </c>
      <c r="L177" s="255" t="s">
        <v>383</v>
      </c>
    </row>
    <row r="178" spans="2:12" x14ac:dyDescent="0.25">
      <c r="B178" s="125">
        <v>2</v>
      </c>
      <c r="C178" s="125">
        <v>3</v>
      </c>
      <c r="D178" s="125">
        <v>4</v>
      </c>
      <c r="E178" s="125">
        <v>1</v>
      </c>
      <c r="G178" s="3" t="s">
        <v>1090</v>
      </c>
      <c r="H178" s="125" t="s">
        <v>442</v>
      </c>
      <c r="I178" s="125" t="s">
        <v>443</v>
      </c>
      <c r="J178" s="3" t="s">
        <v>1469</v>
      </c>
      <c r="K178" s="3" t="s">
        <v>1470</v>
      </c>
      <c r="L178" s="252" t="s">
        <v>383</v>
      </c>
    </row>
    <row r="179" spans="2:12" x14ac:dyDescent="0.25">
      <c r="B179" s="125">
        <v>2</v>
      </c>
      <c r="C179" s="125">
        <v>3</v>
      </c>
      <c r="D179" s="125">
        <v>4</v>
      </c>
      <c r="E179" s="125">
        <v>1</v>
      </c>
      <c r="G179" s="3" t="s">
        <v>1090</v>
      </c>
      <c r="H179" s="125" t="s">
        <v>442</v>
      </c>
      <c r="I179" s="125" t="s">
        <v>443</v>
      </c>
      <c r="J179" s="3" t="s">
        <v>455</v>
      </c>
      <c r="K179" s="3" t="s">
        <v>1095</v>
      </c>
      <c r="L179" s="252" t="s">
        <v>383</v>
      </c>
    </row>
    <row r="180" spans="2:12" hidden="1" x14ac:dyDescent="0.25">
      <c r="B180" s="212">
        <v>2</v>
      </c>
      <c r="C180" s="212">
        <v>3</v>
      </c>
      <c r="D180" s="212">
        <v>4</v>
      </c>
      <c r="E180" s="213">
        <v>2</v>
      </c>
      <c r="F180" s="171"/>
      <c r="G180" s="172" t="s">
        <v>1099</v>
      </c>
      <c r="H180" s="171"/>
      <c r="I180" s="171"/>
      <c r="J180" s="173"/>
      <c r="K180" s="171"/>
      <c r="L180" s="174"/>
    </row>
    <row r="181" spans="2:12" hidden="1" x14ac:dyDescent="0.25">
      <c r="B181" s="214">
        <v>2</v>
      </c>
      <c r="C181" s="214">
        <v>3</v>
      </c>
      <c r="D181" s="214">
        <v>4</v>
      </c>
      <c r="E181" s="215">
        <v>2</v>
      </c>
      <c r="F181" s="175"/>
      <c r="G181" s="176" t="s">
        <v>1099</v>
      </c>
      <c r="H181" s="175" t="s">
        <v>442</v>
      </c>
      <c r="I181" s="175" t="s">
        <v>443</v>
      </c>
      <c r="J181" s="177"/>
      <c r="K181" s="175"/>
      <c r="L181" s="178"/>
    </row>
    <row r="182" spans="2:12" x14ac:dyDescent="0.25">
      <c r="B182" s="125">
        <v>2</v>
      </c>
      <c r="C182" s="125">
        <v>3</v>
      </c>
      <c r="D182" s="125">
        <v>4</v>
      </c>
      <c r="E182" s="125">
        <v>2</v>
      </c>
      <c r="G182" s="3" t="s">
        <v>1099</v>
      </c>
      <c r="H182" s="125" t="s">
        <v>442</v>
      </c>
      <c r="I182" s="125" t="s">
        <v>443</v>
      </c>
      <c r="J182" s="3" t="s">
        <v>1100</v>
      </c>
      <c r="K182" s="3" t="s">
        <v>1101</v>
      </c>
      <c r="L182" s="252" t="s">
        <v>383</v>
      </c>
    </row>
    <row r="183" spans="2:12" x14ac:dyDescent="0.25">
      <c r="B183" s="253">
        <v>2</v>
      </c>
      <c r="C183" s="253">
        <v>3</v>
      </c>
      <c r="D183" s="253">
        <v>4</v>
      </c>
      <c r="E183" s="253">
        <v>2</v>
      </c>
      <c r="F183" s="254"/>
      <c r="G183" s="254" t="s">
        <v>1099</v>
      </c>
      <c r="H183" s="253" t="s">
        <v>442</v>
      </c>
      <c r="I183" s="253" t="s">
        <v>443</v>
      </c>
      <c r="J183" s="254" t="s">
        <v>1611</v>
      </c>
      <c r="K183" s="254" t="s">
        <v>1612</v>
      </c>
      <c r="L183" s="255" t="s">
        <v>383</v>
      </c>
    </row>
    <row r="184" spans="2:12" x14ac:dyDescent="0.25">
      <c r="B184" s="125">
        <v>2</v>
      </c>
      <c r="C184" s="125">
        <v>3</v>
      </c>
      <c r="D184" s="125">
        <v>4</v>
      </c>
      <c r="E184" s="125">
        <v>2</v>
      </c>
      <c r="G184" s="3" t="s">
        <v>1099</v>
      </c>
      <c r="H184" s="125" t="s">
        <v>442</v>
      </c>
      <c r="I184" s="125" t="s">
        <v>443</v>
      </c>
      <c r="J184" s="3" t="s">
        <v>1509</v>
      </c>
      <c r="K184" s="3" t="s">
        <v>1229</v>
      </c>
      <c r="L184" s="252" t="s">
        <v>383</v>
      </c>
    </row>
    <row r="185" spans="2:12" x14ac:dyDescent="0.25">
      <c r="B185" s="125">
        <v>2</v>
      </c>
      <c r="C185" s="125">
        <v>3</v>
      </c>
      <c r="D185" s="125">
        <v>4</v>
      </c>
      <c r="E185" s="125">
        <v>2</v>
      </c>
      <c r="G185" s="3" t="s">
        <v>1099</v>
      </c>
      <c r="H185" s="125" t="s">
        <v>442</v>
      </c>
      <c r="I185" s="125" t="s">
        <v>443</v>
      </c>
      <c r="J185" s="3" t="s">
        <v>1162</v>
      </c>
      <c r="K185" s="3" t="s">
        <v>1225</v>
      </c>
      <c r="L185" s="252" t="s">
        <v>383</v>
      </c>
    </row>
    <row r="186" spans="2:12" x14ac:dyDescent="0.25">
      <c r="B186" s="125">
        <v>2</v>
      </c>
      <c r="C186" s="125">
        <v>3</v>
      </c>
      <c r="D186" s="125">
        <v>4</v>
      </c>
      <c r="E186" s="125">
        <v>2</v>
      </c>
      <c r="G186" s="3" t="s">
        <v>1099</v>
      </c>
      <c r="H186" s="125" t="s">
        <v>442</v>
      </c>
      <c r="I186" s="125" t="s">
        <v>443</v>
      </c>
      <c r="J186" s="3" t="s">
        <v>1510</v>
      </c>
      <c r="K186" s="3" t="s">
        <v>1226</v>
      </c>
      <c r="L186" s="252" t="s">
        <v>383</v>
      </c>
    </row>
    <row r="187" spans="2:12" x14ac:dyDescent="0.25">
      <c r="B187" s="125">
        <v>2</v>
      </c>
      <c r="C187" s="125">
        <v>3</v>
      </c>
      <c r="D187" s="125">
        <v>4</v>
      </c>
      <c r="E187" s="125">
        <v>2</v>
      </c>
      <c r="G187" s="3" t="s">
        <v>1099</v>
      </c>
      <c r="H187" s="125" t="s">
        <v>442</v>
      </c>
      <c r="I187" s="125" t="s">
        <v>443</v>
      </c>
      <c r="J187" s="3" t="s">
        <v>1511</v>
      </c>
      <c r="K187" s="3" t="s">
        <v>1227</v>
      </c>
      <c r="L187" s="252" t="s">
        <v>383</v>
      </c>
    </row>
    <row r="188" spans="2:12" x14ac:dyDescent="0.25">
      <c r="B188" s="125">
        <v>2</v>
      </c>
      <c r="C188" s="125">
        <v>3</v>
      </c>
      <c r="D188" s="125">
        <v>4</v>
      </c>
      <c r="E188" s="125">
        <v>2</v>
      </c>
      <c r="G188" s="3" t="s">
        <v>1099</v>
      </c>
      <c r="H188" s="125" t="s">
        <v>442</v>
      </c>
      <c r="I188" s="125" t="s">
        <v>443</v>
      </c>
      <c r="J188" s="3" t="s">
        <v>1512</v>
      </c>
      <c r="K188" s="3" t="s">
        <v>1228</v>
      </c>
      <c r="L188" s="252" t="s">
        <v>383</v>
      </c>
    </row>
    <row r="189" spans="2:12" x14ac:dyDescent="0.25">
      <c r="B189" s="125">
        <v>2</v>
      </c>
      <c r="C189" s="125">
        <v>3</v>
      </c>
      <c r="D189" s="125">
        <v>4</v>
      </c>
      <c r="E189" s="125">
        <v>2</v>
      </c>
      <c r="G189" s="3" t="s">
        <v>1099</v>
      </c>
      <c r="H189" s="125" t="s">
        <v>442</v>
      </c>
      <c r="I189" s="125" t="s">
        <v>443</v>
      </c>
      <c r="J189" s="3" t="s">
        <v>1230</v>
      </c>
      <c r="K189" s="3" t="s">
        <v>1599</v>
      </c>
      <c r="L189" s="252" t="s">
        <v>383</v>
      </c>
    </row>
    <row r="190" spans="2:12" x14ac:dyDescent="0.25">
      <c r="B190" s="125">
        <v>2</v>
      </c>
      <c r="C190" s="125">
        <v>3</v>
      </c>
      <c r="D190" s="125">
        <v>4</v>
      </c>
      <c r="E190" s="125">
        <v>2</v>
      </c>
      <c r="G190" s="3" t="s">
        <v>1099</v>
      </c>
      <c r="H190" s="125" t="s">
        <v>442</v>
      </c>
      <c r="I190" s="125" t="s">
        <v>443</v>
      </c>
      <c r="J190" s="3" t="s">
        <v>1234</v>
      </c>
      <c r="K190" s="3" t="s">
        <v>1235</v>
      </c>
      <c r="L190" s="252" t="s">
        <v>383</v>
      </c>
    </row>
    <row r="191" spans="2:12" x14ac:dyDescent="0.25">
      <c r="B191" s="253">
        <v>2</v>
      </c>
      <c r="C191" s="253">
        <v>3</v>
      </c>
      <c r="D191" s="253">
        <v>4</v>
      </c>
      <c r="E191" s="253">
        <v>2</v>
      </c>
      <c r="F191" s="254"/>
      <c r="G191" s="254" t="s">
        <v>1099</v>
      </c>
      <c r="H191" s="253" t="s">
        <v>442</v>
      </c>
      <c r="I191" s="253" t="s">
        <v>443</v>
      </c>
      <c r="J191" s="254" t="s">
        <v>1613</v>
      </c>
      <c r="K191" s="254" t="s">
        <v>1614</v>
      </c>
      <c r="L191" s="255" t="s">
        <v>383</v>
      </c>
    </row>
    <row r="192" spans="2:12" x14ac:dyDescent="0.25">
      <c r="B192" s="253">
        <v>2</v>
      </c>
      <c r="C192" s="253">
        <v>3</v>
      </c>
      <c r="D192" s="253">
        <v>4</v>
      </c>
      <c r="E192" s="253">
        <v>2</v>
      </c>
      <c r="F192" s="254"/>
      <c r="G192" s="254" t="s">
        <v>1099</v>
      </c>
      <c r="H192" s="253" t="s">
        <v>442</v>
      </c>
      <c r="I192" s="253" t="s">
        <v>443</v>
      </c>
      <c r="J192" s="254" t="s">
        <v>1615</v>
      </c>
      <c r="K192" s="254" t="s">
        <v>1616</v>
      </c>
      <c r="L192" s="255" t="s">
        <v>383</v>
      </c>
    </row>
    <row r="193" spans="2:12" x14ac:dyDescent="0.25">
      <c r="B193" s="125">
        <v>2</v>
      </c>
      <c r="C193" s="125">
        <v>3</v>
      </c>
      <c r="D193" s="125">
        <v>4</v>
      </c>
      <c r="E193" s="125">
        <v>2</v>
      </c>
      <c r="G193" s="3" t="s">
        <v>1099</v>
      </c>
      <c r="H193" s="125" t="s">
        <v>442</v>
      </c>
      <c r="I193" s="125" t="s">
        <v>443</v>
      </c>
      <c r="J193" s="3" t="s">
        <v>1513</v>
      </c>
      <c r="K193" s="3" t="s">
        <v>1232</v>
      </c>
      <c r="L193" s="252" t="s">
        <v>383</v>
      </c>
    </row>
    <row r="194" spans="2:12" x14ac:dyDescent="0.25">
      <c r="B194" s="125">
        <v>2</v>
      </c>
      <c r="C194" s="125">
        <v>3</v>
      </c>
      <c r="D194" s="125">
        <v>4</v>
      </c>
      <c r="E194" s="125">
        <v>2</v>
      </c>
      <c r="G194" s="3" t="s">
        <v>1099</v>
      </c>
      <c r="H194" s="125" t="s">
        <v>442</v>
      </c>
      <c r="I194" s="125" t="s">
        <v>443</v>
      </c>
      <c r="J194" s="3" t="s">
        <v>1514</v>
      </c>
      <c r="K194" s="3" t="s">
        <v>1233</v>
      </c>
      <c r="L194" s="252" t="s">
        <v>383</v>
      </c>
    </row>
    <row r="195" spans="2:12" x14ac:dyDescent="0.25">
      <c r="B195" s="125">
        <v>2</v>
      </c>
      <c r="C195" s="125">
        <v>3</v>
      </c>
      <c r="D195" s="125">
        <v>4</v>
      </c>
      <c r="E195" s="125">
        <v>2</v>
      </c>
      <c r="G195" s="3" t="s">
        <v>1099</v>
      </c>
      <c r="H195" s="125" t="s">
        <v>442</v>
      </c>
      <c r="I195" s="125" t="s">
        <v>443</v>
      </c>
      <c r="J195" s="3" t="s">
        <v>1515</v>
      </c>
      <c r="K195" s="3" t="s">
        <v>1231</v>
      </c>
      <c r="L195" s="252" t="s">
        <v>383</v>
      </c>
    </row>
    <row r="196" spans="2:12" x14ac:dyDescent="0.25">
      <c r="B196" s="253">
        <v>2</v>
      </c>
      <c r="C196" s="253">
        <v>3</v>
      </c>
      <c r="D196" s="253">
        <v>4</v>
      </c>
      <c r="E196" s="253">
        <v>2</v>
      </c>
      <c r="F196" s="254"/>
      <c r="G196" s="254" t="s">
        <v>1099</v>
      </c>
      <c r="H196" s="253" t="s">
        <v>442</v>
      </c>
      <c r="I196" s="253" t="s">
        <v>443</v>
      </c>
      <c r="J196" s="254" t="s">
        <v>1617</v>
      </c>
      <c r="K196" s="254" t="s">
        <v>1618</v>
      </c>
      <c r="L196" s="255" t="s">
        <v>383</v>
      </c>
    </row>
    <row r="197" spans="2:12" x14ac:dyDescent="0.25">
      <c r="B197" s="253">
        <v>2</v>
      </c>
      <c r="C197" s="253">
        <v>3</v>
      </c>
      <c r="D197" s="253">
        <v>4</v>
      </c>
      <c r="E197" s="253">
        <v>2</v>
      </c>
      <c r="F197" s="254"/>
      <c r="G197" s="254" t="s">
        <v>1099</v>
      </c>
      <c r="H197" s="253" t="s">
        <v>442</v>
      </c>
      <c r="I197" s="253" t="s">
        <v>443</v>
      </c>
      <c r="J197" s="254" t="s">
        <v>1619</v>
      </c>
      <c r="K197" s="254" t="s">
        <v>1620</v>
      </c>
      <c r="L197" s="255" t="s">
        <v>383</v>
      </c>
    </row>
    <row r="198" spans="2:12" x14ac:dyDescent="0.25">
      <c r="B198" s="125">
        <v>2</v>
      </c>
      <c r="C198" s="125">
        <v>3</v>
      </c>
      <c r="D198" s="125">
        <v>4</v>
      </c>
      <c r="E198" s="125">
        <v>2</v>
      </c>
      <c r="G198" s="3" t="s">
        <v>1099</v>
      </c>
      <c r="H198" s="125" t="s">
        <v>442</v>
      </c>
      <c r="I198" s="125" t="s">
        <v>443</v>
      </c>
      <c r="J198" s="3" t="s">
        <v>1469</v>
      </c>
      <c r="K198" s="3" t="s">
        <v>1470</v>
      </c>
      <c r="L198" s="252" t="s">
        <v>383</v>
      </c>
    </row>
    <row r="199" spans="2:12" x14ac:dyDescent="0.25">
      <c r="B199" s="125">
        <v>2</v>
      </c>
      <c r="C199" s="125">
        <v>3</v>
      </c>
      <c r="D199" s="125">
        <v>4</v>
      </c>
      <c r="E199" s="125">
        <v>2</v>
      </c>
      <c r="G199" s="3" t="s">
        <v>1099</v>
      </c>
      <c r="H199" s="125" t="s">
        <v>442</v>
      </c>
      <c r="I199" s="125" t="s">
        <v>443</v>
      </c>
      <c r="J199" s="3" t="s">
        <v>1471</v>
      </c>
      <c r="K199" s="3" t="s">
        <v>1472</v>
      </c>
      <c r="L199" s="252" t="s">
        <v>383</v>
      </c>
    </row>
    <row r="200" spans="2:12" x14ac:dyDescent="0.25">
      <c r="B200" s="125">
        <v>2</v>
      </c>
      <c r="C200" s="125">
        <v>3</v>
      </c>
      <c r="D200" s="125">
        <v>4</v>
      </c>
      <c r="E200" s="125">
        <v>2</v>
      </c>
      <c r="G200" s="3" t="s">
        <v>1099</v>
      </c>
      <c r="H200" s="125" t="s">
        <v>442</v>
      </c>
      <c r="I200" s="125" t="s">
        <v>443</v>
      </c>
      <c r="J200" s="3" t="s">
        <v>440</v>
      </c>
      <c r="K200" s="3" t="s">
        <v>441</v>
      </c>
      <c r="L200" s="252" t="s">
        <v>383</v>
      </c>
    </row>
    <row r="201" spans="2:12" x14ac:dyDescent="0.25">
      <c r="B201" s="125">
        <v>2</v>
      </c>
      <c r="C201" s="125">
        <v>3</v>
      </c>
      <c r="D201" s="125">
        <v>4</v>
      </c>
      <c r="E201" s="125">
        <v>2</v>
      </c>
      <c r="G201" s="3" t="s">
        <v>1099</v>
      </c>
      <c r="H201" s="125" t="s">
        <v>442</v>
      </c>
      <c r="I201" s="125" t="s">
        <v>443</v>
      </c>
      <c r="J201" s="3" t="s">
        <v>1093</v>
      </c>
      <c r="K201" s="3" t="s">
        <v>1094</v>
      </c>
      <c r="L201" s="252" t="s">
        <v>383</v>
      </c>
    </row>
    <row r="202" spans="2:12" x14ac:dyDescent="0.25">
      <c r="B202" s="125">
        <v>2</v>
      </c>
      <c r="C202" s="125">
        <v>3</v>
      </c>
      <c r="D202" s="125">
        <v>4</v>
      </c>
      <c r="E202" s="125">
        <v>2</v>
      </c>
      <c r="G202" s="3" t="s">
        <v>1099</v>
      </c>
      <c r="H202" s="125" t="s">
        <v>442</v>
      </c>
      <c r="I202" s="125" t="s">
        <v>443</v>
      </c>
      <c r="J202" s="3" t="s">
        <v>455</v>
      </c>
      <c r="K202" s="3" t="s">
        <v>1095</v>
      </c>
      <c r="L202" s="252" t="s">
        <v>383</v>
      </c>
    </row>
    <row r="203" spans="2:12" x14ac:dyDescent="0.25">
      <c r="B203" s="253">
        <v>2</v>
      </c>
      <c r="C203" s="253">
        <v>3</v>
      </c>
      <c r="D203" s="253">
        <v>4</v>
      </c>
      <c r="E203" s="253">
        <v>2</v>
      </c>
      <c r="F203" s="254"/>
      <c r="G203" s="254" t="s">
        <v>1099</v>
      </c>
      <c r="H203" s="253" t="s">
        <v>442</v>
      </c>
      <c r="I203" s="253" t="s">
        <v>443</v>
      </c>
      <c r="J203" s="254" t="s">
        <v>1621</v>
      </c>
      <c r="K203" s="254" t="s">
        <v>1622</v>
      </c>
      <c r="L203" s="255" t="s">
        <v>383</v>
      </c>
    </row>
    <row r="204" spans="2:12" x14ac:dyDescent="0.25">
      <c r="B204" s="253">
        <v>2</v>
      </c>
      <c r="C204" s="253">
        <v>3</v>
      </c>
      <c r="D204" s="253">
        <v>4</v>
      </c>
      <c r="E204" s="253">
        <v>2</v>
      </c>
      <c r="F204" s="254"/>
      <c r="G204" s="254" t="s">
        <v>1099</v>
      </c>
      <c r="H204" s="253" t="s">
        <v>442</v>
      </c>
      <c r="I204" s="253" t="s">
        <v>443</v>
      </c>
      <c r="J204" s="254" t="s">
        <v>1623</v>
      </c>
      <c r="K204" s="254" t="s">
        <v>1624</v>
      </c>
      <c r="L204" s="255" t="s">
        <v>383</v>
      </c>
    </row>
    <row r="205" spans="2:12" x14ac:dyDescent="0.25">
      <c r="B205" s="253">
        <v>2</v>
      </c>
      <c r="C205" s="253">
        <v>3</v>
      </c>
      <c r="D205" s="253">
        <v>4</v>
      </c>
      <c r="E205" s="253">
        <v>2</v>
      </c>
      <c r="F205" s="254"/>
      <c r="G205" s="254" t="s">
        <v>1099</v>
      </c>
      <c r="H205" s="253" t="s">
        <v>442</v>
      </c>
      <c r="I205" s="253" t="s">
        <v>443</v>
      </c>
      <c r="J205" s="254" t="s">
        <v>1625</v>
      </c>
      <c r="K205" s="254" t="s">
        <v>1626</v>
      </c>
      <c r="L205" s="255" t="s">
        <v>383</v>
      </c>
    </row>
    <row r="206" spans="2:12" hidden="1" x14ac:dyDescent="0.25">
      <c r="B206" s="212">
        <v>2</v>
      </c>
      <c r="C206" s="212">
        <v>3</v>
      </c>
      <c r="D206" s="212">
        <v>4</v>
      </c>
      <c r="E206" s="213">
        <v>14</v>
      </c>
      <c r="F206" s="171"/>
      <c r="G206" s="172" t="s">
        <v>1236</v>
      </c>
      <c r="H206" s="171"/>
      <c r="I206" s="171"/>
      <c r="J206" s="173"/>
      <c r="K206" s="171"/>
      <c r="L206" s="174"/>
    </row>
    <row r="207" spans="2:12" hidden="1" x14ac:dyDescent="0.25">
      <c r="B207" s="214">
        <v>2</v>
      </c>
      <c r="C207" s="214">
        <v>3</v>
      </c>
      <c r="D207" s="214">
        <v>4</v>
      </c>
      <c r="E207" s="215">
        <v>14</v>
      </c>
      <c r="F207" s="175"/>
      <c r="G207" s="176" t="s">
        <v>1236</v>
      </c>
      <c r="H207" s="175" t="s">
        <v>1237</v>
      </c>
      <c r="I207" s="175" t="s">
        <v>1238</v>
      </c>
      <c r="J207" s="177"/>
      <c r="K207" s="175"/>
      <c r="L207" s="178"/>
    </row>
    <row r="208" spans="2:12" x14ac:dyDescent="0.25">
      <c r="B208" s="125">
        <v>2</v>
      </c>
      <c r="C208" s="125">
        <v>3</v>
      </c>
      <c r="D208" s="125">
        <v>4</v>
      </c>
      <c r="E208" s="125">
        <v>14</v>
      </c>
      <c r="G208" s="3" t="s">
        <v>1236</v>
      </c>
      <c r="H208" s="125" t="s">
        <v>1237</v>
      </c>
      <c r="I208" s="125" t="s">
        <v>1238</v>
      </c>
      <c r="J208" s="3" t="s">
        <v>1100</v>
      </c>
      <c r="K208" s="3" t="s">
        <v>1101</v>
      </c>
      <c r="L208" s="252" t="s">
        <v>383</v>
      </c>
    </row>
    <row r="209" spans="2:12" x14ac:dyDescent="0.25">
      <c r="B209" s="125">
        <v>2</v>
      </c>
      <c r="C209" s="125">
        <v>3</v>
      </c>
      <c r="D209" s="125">
        <v>4</v>
      </c>
      <c r="E209" s="125">
        <v>14</v>
      </c>
      <c r="G209" s="3" t="s">
        <v>1236</v>
      </c>
      <c r="H209" s="125" t="s">
        <v>1237</v>
      </c>
      <c r="I209" s="125" t="s">
        <v>1238</v>
      </c>
      <c r="J209" s="3" t="s">
        <v>1517</v>
      </c>
      <c r="K209" s="3" t="s">
        <v>1239</v>
      </c>
      <c r="L209" s="252" t="s">
        <v>383</v>
      </c>
    </row>
    <row r="210" spans="2:12" x14ac:dyDescent="0.25">
      <c r="B210" s="125">
        <v>2</v>
      </c>
      <c r="C210" s="125">
        <v>3</v>
      </c>
      <c r="D210" s="125">
        <v>4</v>
      </c>
      <c r="E210" s="125">
        <v>14</v>
      </c>
      <c r="G210" s="3" t="s">
        <v>1236</v>
      </c>
      <c r="H210" s="125" t="s">
        <v>1237</v>
      </c>
      <c r="I210" s="125" t="s">
        <v>1238</v>
      </c>
      <c r="J210" s="3" t="s">
        <v>1518</v>
      </c>
      <c r="K210" s="3" t="s">
        <v>1240</v>
      </c>
      <c r="L210" s="252" t="s">
        <v>383</v>
      </c>
    </row>
    <row r="211" spans="2:12" x14ac:dyDescent="0.25">
      <c r="B211" s="125">
        <v>2</v>
      </c>
      <c r="C211" s="125">
        <v>3</v>
      </c>
      <c r="D211" s="125">
        <v>4</v>
      </c>
      <c r="E211" s="125">
        <v>14</v>
      </c>
      <c r="G211" s="3" t="s">
        <v>1236</v>
      </c>
      <c r="H211" s="125" t="s">
        <v>1237</v>
      </c>
      <c r="I211" s="125" t="s">
        <v>1238</v>
      </c>
      <c r="J211" s="3" t="s">
        <v>1519</v>
      </c>
      <c r="K211" s="3" t="s">
        <v>1520</v>
      </c>
      <c r="L211" s="252" t="s">
        <v>383</v>
      </c>
    </row>
    <row r="212" spans="2:12" x14ac:dyDescent="0.25">
      <c r="B212" s="125">
        <v>2</v>
      </c>
      <c r="C212" s="125">
        <v>3</v>
      </c>
      <c r="D212" s="125">
        <v>4</v>
      </c>
      <c r="E212" s="125">
        <v>14</v>
      </c>
      <c r="G212" s="3" t="s">
        <v>1236</v>
      </c>
      <c r="H212" s="125" t="s">
        <v>1237</v>
      </c>
      <c r="I212" s="125" t="s">
        <v>1238</v>
      </c>
      <c r="J212" s="3" t="s">
        <v>1241</v>
      </c>
      <c r="K212" s="3" t="s">
        <v>1242</v>
      </c>
      <c r="L212" s="252" t="s">
        <v>383</v>
      </c>
    </row>
    <row r="213" spans="2:12" x14ac:dyDescent="0.25">
      <c r="B213" s="125">
        <v>2</v>
      </c>
      <c r="C213" s="125">
        <v>3</v>
      </c>
      <c r="D213" s="125">
        <v>4</v>
      </c>
      <c r="E213" s="125">
        <v>14</v>
      </c>
      <c r="G213" s="3" t="s">
        <v>1236</v>
      </c>
      <c r="H213" s="125" t="s">
        <v>1237</v>
      </c>
      <c r="I213" s="125" t="s">
        <v>1238</v>
      </c>
      <c r="J213" s="3" t="s">
        <v>1469</v>
      </c>
      <c r="K213" s="3" t="s">
        <v>1470</v>
      </c>
      <c r="L213" s="252" t="s">
        <v>383</v>
      </c>
    </row>
    <row r="214" spans="2:12" x14ac:dyDescent="0.25">
      <c r="B214" s="125">
        <v>2</v>
      </c>
      <c r="C214" s="125">
        <v>3</v>
      </c>
      <c r="D214" s="125">
        <v>4</v>
      </c>
      <c r="E214" s="125">
        <v>14</v>
      </c>
      <c r="G214" s="3" t="s">
        <v>1236</v>
      </c>
      <c r="H214" s="125" t="s">
        <v>1237</v>
      </c>
      <c r="I214" s="125" t="s">
        <v>1238</v>
      </c>
      <c r="J214" s="3" t="s">
        <v>1471</v>
      </c>
      <c r="K214" s="3" t="s">
        <v>1472</v>
      </c>
      <c r="L214" s="252" t="s">
        <v>383</v>
      </c>
    </row>
    <row r="215" spans="2:12" x14ac:dyDescent="0.25">
      <c r="B215" s="125">
        <v>2</v>
      </c>
      <c r="C215" s="125">
        <v>3</v>
      </c>
      <c r="D215" s="125">
        <v>4</v>
      </c>
      <c r="E215" s="125">
        <v>14</v>
      </c>
      <c r="G215" s="3" t="s">
        <v>1236</v>
      </c>
      <c r="H215" s="125" t="s">
        <v>1237</v>
      </c>
      <c r="I215" s="125" t="s">
        <v>1238</v>
      </c>
      <c r="J215" s="3" t="s">
        <v>440</v>
      </c>
      <c r="K215" s="3" t="s">
        <v>441</v>
      </c>
      <c r="L215" s="252" t="s">
        <v>383</v>
      </c>
    </row>
    <row r="216" spans="2:12" hidden="1" x14ac:dyDescent="0.25">
      <c r="B216" s="214">
        <v>2</v>
      </c>
      <c r="C216" s="214">
        <v>3</v>
      </c>
      <c r="D216" s="214">
        <v>4</v>
      </c>
      <c r="E216" s="215">
        <v>14</v>
      </c>
      <c r="F216" s="175"/>
      <c r="G216" s="176" t="s">
        <v>1236</v>
      </c>
      <c r="H216" s="175" t="s">
        <v>1243</v>
      </c>
      <c r="I216" s="175" t="s">
        <v>1244</v>
      </c>
      <c r="J216" s="177"/>
      <c r="K216" s="175"/>
      <c r="L216" s="178"/>
    </row>
    <row r="217" spans="2:12" x14ac:dyDescent="0.25">
      <c r="B217" s="125">
        <v>2</v>
      </c>
      <c r="C217" s="125">
        <v>3</v>
      </c>
      <c r="D217" s="125">
        <v>4</v>
      </c>
      <c r="E217" s="125">
        <v>14</v>
      </c>
      <c r="G217" s="3" t="s">
        <v>1236</v>
      </c>
      <c r="H217" s="125" t="s">
        <v>1243</v>
      </c>
      <c r="I217" s="125" t="s">
        <v>1244</v>
      </c>
      <c r="J217" s="3" t="s">
        <v>1521</v>
      </c>
      <c r="K217" s="3" t="s">
        <v>1246</v>
      </c>
      <c r="L217" s="252" t="s">
        <v>383</v>
      </c>
    </row>
    <row r="218" spans="2:12" x14ac:dyDescent="0.25">
      <c r="B218" s="125">
        <v>2</v>
      </c>
      <c r="C218" s="125">
        <v>3</v>
      </c>
      <c r="D218" s="125">
        <v>4</v>
      </c>
      <c r="E218" s="125">
        <v>14</v>
      </c>
      <c r="G218" s="3" t="s">
        <v>1236</v>
      </c>
      <c r="H218" s="125" t="s">
        <v>1243</v>
      </c>
      <c r="I218" s="125" t="s">
        <v>1244</v>
      </c>
      <c r="J218" s="3" t="s">
        <v>1522</v>
      </c>
      <c r="K218" s="3" t="s">
        <v>1247</v>
      </c>
      <c r="L218" s="252" t="s">
        <v>383</v>
      </c>
    </row>
    <row r="219" spans="2:12" x14ac:dyDescent="0.25">
      <c r="B219" s="125">
        <v>2</v>
      </c>
      <c r="C219" s="125">
        <v>3</v>
      </c>
      <c r="D219" s="125">
        <v>4</v>
      </c>
      <c r="E219" s="125">
        <v>14</v>
      </c>
      <c r="G219" s="3" t="s">
        <v>1236</v>
      </c>
      <c r="H219" s="125" t="s">
        <v>1243</v>
      </c>
      <c r="I219" s="125" t="s">
        <v>1244</v>
      </c>
      <c r="J219" s="3" t="s">
        <v>1523</v>
      </c>
      <c r="K219" s="3" t="s">
        <v>1245</v>
      </c>
      <c r="L219" s="252" t="s">
        <v>383</v>
      </c>
    </row>
    <row r="220" spans="2:12" x14ac:dyDescent="0.25">
      <c r="B220" s="125">
        <v>2</v>
      </c>
      <c r="C220" s="125">
        <v>3</v>
      </c>
      <c r="D220" s="125">
        <v>4</v>
      </c>
      <c r="E220" s="125">
        <v>14</v>
      </c>
      <c r="G220" s="3" t="s">
        <v>1236</v>
      </c>
      <c r="H220" s="125" t="s">
        <v>1243</v>
      </c>
      <c r="I220" s="125" t="s">
        <v>1244</v>
      </c>
      <c r="J220" s="3" t="s">
        <v>1469</v>
      </c>
      <c r="K220" s="3" t="s">
        <v>1470</v>
      </c>
      <c r="L220" s="252" t="s">
        <v>383</v>
      </c>
    </row>
    <row r="221" spans="2:12" x14ac:dyDescent="0.25">
      <c r="B221" s="125">
        <v>2</v>
      </c>
      <c r="C221" s="125">
        <v>3</v>
      </c>
      <c r="D221" s="125">
        <v>4</v>
      </c>
      <c r="E221" s="125">
        <v>14</v>
      </c>
      <c r="G221" s="3" t="s">
        <v>1236</v>
      </c>
      <c r="H221" s="125" t="s">
        <v>1243</v>
      </c>
      <c r="I221" s="125" t="s">
        <v>1244</v>
      </c>
      <c r="J221" s="3" t="s">
        <v>1471</v>
      </c>
      <c r="K221" s="3" t="s">
        <v>1472</v>
      </c>
      <c r="L221" s="252" t="s">
        <v>383</v>
      </c>
    </row>
    <row r="222" spans="2:12" x14ac:dyDescent="0.25">
      <c r="B222" s="125">
        <v>2</v>
      </c>
      <c r="C222" s="125">
        <v>3</v>
      </c>
      <c r="D222" s="125">
        <v>4</v>
      </c>
      <c r="E222" s="125">
        <v>14</v>
      </c>
      <c r="G222" s="3" t="s">
        <v>1236</v>
      </c>
      <c r="H222" s="125" t="s">
        <v>1243</v>
      </c>
      <c r="I222" s="125" t="s">
        <v>1244</v>
      </c>
      <c r="J222" s="3" t="s">
        <v>440</v>
      </c>
      <c r="K222" s="3" t="s">
        <v>441</v>
      </c>
      <c r="L222" s="252" t="s">
        <v>383</v>
      </c>
    </row>
    <row r="223" spans="2:12" x14ac:dyDescent="0.25">
      <c r="B223" s="125">
        <v>2</v>
      </c>
      <c r="C223" s="125">
        <v>3</v>
      </c>
      <c r="D223" s="125">
        <v>4</v>
      </c>
      <c r="E223" s="125">
        <v>14</v>
      </c>
      <c r="G223" s="3" t="s">
        <v>1236</v>
      </c>
      <c r="H223" s="125" t="s">
        <v>1243</v>
      </c>
      <c r="I223" s="125" t="s">
        <v>1244</v>
      </c>
      <c r="J223" s="3" t="s">
        <v>455</v>
      </c>
      <c r="K223" s="3" t="s">
        <v>1095</v>
      </c>
      <c r="L223" s="252" t="s">
        <v>383</v>
      </c>
    </row>
    <row r="224" spans="2:12" x14ac:dyDescent="0.25">
      <c r="B224" s="125">
        <v>2</v>
      </c>
      <c r="C224" s="125">
        <v>3</v>
      </c>
      <c r="D224" s="125">
        <v>4</v>
      </c>
      <c r="E224" s="125">
        <v>14</v>
      </c>
      <c r="G224" s="3" t="s">
        <v>1236</v>
      </c>
      <c r="H224" s="125" t="s">
        <v>1243</v>
      </c>
      <c r="I224" s="125" t="s">
        <v>1244</v>
      </c>
      <c r="J224" s="3" t="s">
        <v>1177</v>
      </c>
      <c r="K224" s="3" t="s">
        <v>1178</v>
      </c>
      <c r="L224" s="252" t="s">
        <v>383</v>
      </c>
    </row>
    <row r="225" spans="2:12" x14ac:dyDescent="0.25">
      <c r="B225" s="125">
        <v>2</v>
      </c>
      <c r="C225" s="125">
        <v>3</v>
      </c>
      <c r="D225" s="125">
        <v>4</v>
      </c>
      <c r="E225" s="125">
        <v>14</v>
      </c>
      <c r="G225" s="3" t="s">
        <v>1236</v>
      </c>
      <c r="H225" s="125" t="s">
        <v>1243</v>
      </c>
      <c r="I225" s="125" t="s">
        <v>1244</v>
      </c>
      <c r="J225" s="3" t="s">
        <v>1524</v>
      </c>
      <c r="K225" s="3" t="s">
        <v>1248</v>
      </c>
      <c r="L225" s="252" t="s">
        <v>383</v>
      </c>
    </row>
    <row r="226" spans="2:12" x14ac:dyDescent="0.25">
      <c r="B226" s="125">
        <v>2</v>
      </c>
      <c r="C226" s="125">
        <v>3</v>
      </c>
      <c r="D226" s="125">
        <v>4</v>
      </c>
      <c r="E226" s="125">
        <v>14</v>
      </c>
      <c r="G226" s="3" t="s">
        <v>1236</v>
      </c>
      <c r="H226" s="125" t="s">
        <v>1243</v>
      </c>
      <c r="I226" s="125" t="s">
        <v>1244</v>
      </c>
      <c r="J226" s="3" t="s">
        <v>1249</v>
      </c>
      <c r="K226" s="3" t="s">
        <v>1627</v>
      </c>
      <c r="L226" s="252" t="s">
        <v>383</v>
      </c>
    </row>
    <row r="227" spans="2:12" hidden="1" x14ac:dyDescent="0.25">
      <c r="B227" s="214">
        <v>2</v>
      </c>
      <c r="C227" s="214">
        <v>3</v>
      </c>
      <c r="D227" s="214">
        <v>4</v>
      </c>
      <c r="E227" s="215">
        <v>14</v>
      </c>
      <c r="F227" s="175"/>
      <c r="G227" s="176" t="s">
        <v>1236</v>
      </c>
      <c r="H227" s="175" t="s">
        <v>1251</v>
      </c>
      <c r="I227" s="175" t="s">
        <v>1252</v>
      </c>
      <c r="J227" s="177"/>
      <c r="K227" s="175"/>
      <c r="L227" s="178"/>
    </row>
    <row r="228" spans="2:12" x14ac:dyDescent="0.25">
      <c r="B228" s="125">
        <v>2</v>
      </c>
      <c r="C228" s="125">
        <v>3</v>
      </c>
      <c r="D228" s="125">
        <v>4</v>
      </c>
      <c r="E228" s="125">
        <v>14</v>
      </c>
      <c r="G228" s="3" t="s">
        <v>1236</v>
      </c>
      <c r="H228" s="125" t="s">
        <v>1251</v>
      </c>
      <c r="I228" s="125" t="s">
        <v>1252</v>
      </c>
      <c r="J228" s="3" t="s">
        <v>1195</v>
      </c>
      <c r="K228" s="3" t="s">
        <v>1253</v>
      </c>
      <c r="L228" s="252" t="s">
        <v>383</v>
      </c>
    </row>
    <row r="229" spans="2:12" x14ac:dyDescent="0.25">
      <c r="B229" s="125">
        <v>2</v>
      </c>
      <c r="C229" s="125">
        <v>3</v>
      </c>
      <c r="D229" s="125">
        <v>4</v>
      </c>
      <c r="E229" s="125">
        <v>14</v>
      </c>
      <c r="G229" s="3" t="s">
        <v>1236</v>
      </c>
      <c r="H229" s="125" t="s">
        <v>1251</v>
      </c>
      <c r="I229" s="125" t="s">
        <v>1252</v>
      </c>
      <c r="J229" s="3" t="s">
        <v>455</v>
      </c>
      <c r="K229" s="3" t="s">
        <v>1095</v>
      </c>
      <c r="L229" s="252" t="s">
        <v>383</v>
      </c>
    </row>
    <row r="230" spans="2:12" x14ac:dyDescent="0.25">
      <c r="B230" s="125">
        <v>2</v>
      </c>
      <c r="C230" s="125">
        <v>3</v>
      </c>
      <c r="D230" s="125">
        <v>4</v>
      </c>
      <c r="E230" s="125">
        <v>14</v>
      </c>
      <c r="G230" s="3" t="s">
        <v>1236</v>
      </c>
      <c r="H230" s="125" t="s">
        <v>1251</v>
      </c>
      <c r="I230" s="125" t="s">
        <v>1252</v>
      </c>
      <c r="J230" s="3" t="s">
        <v>1254</v>
      </c>
      <c r="K230" s="3" t="s">
        <v>1255</v>
      </c>
      <c r="L230" s="252" t="s">
        <v>383</v>
      </c>
    </row>
    <row r="231" spans="2:12" x14ac:dyDescent="0.25">
      <c r="B231" s="125">
        <v>2</v>
      </c>
      <c r="C231" s="125">
        <v>3</v>
      </c>
      <c r="D231" s="125">
        <v>4</v>
      </c>
      <c r="E231" s="125">
        <v>14</v>
      </c>
      <c r="G231" s="3" t="s">
        <v>1236</v>
      </c>
      <c r="H231" s="125" t="s">
        <v>1251</v>
      </c>
      <c r="I231" s="125" t="s">
        <v>1252</v>
      </c>
      <c r="J231" s="3" t="s">
        <v>1256</v>
      </c>
      <c r="K231" s="3" t="s">
        <v>1257</v>
      </c>
      <c r="L231" s="252" t="s">
        <v>383</v>
      </c>
    </row>
    <row r="232" spans="2:12" hidden="1" x14ac:dyDescent="0.25">
      <c r="B232" s="214">
        <v>2</v>
      </c>
      <c r="C232" s="214">
        <v>3</v>
      </c>
      <c r="D232" s="214">
        <v>4</v>
      </c>
      <c r="E232" s="215">
        <v>14</v>
      </c>
      <c r="F232" s="175"/>
      <c r="G232" s="176" t="s">
        <v>1236</v>
      </c>
      <c r="H232" s="175" t="s">
        <v>345</v>
      </c>
      <c r="I232" s="175" t="s">
        <v>346</v>
      </c>
      <c r="J232" s="177"/>
      <c r="K232" s="175"/>
      <c r="L232" s="178"/>
    </row>
    <row r="233" spans="2:12" x14ac:dyDescent="0.25">
      <c r="B233" s="125">
        <v>2</v>
      </c>
      <c r="C233" s="125">
        <v>3</v>
      </c>
      <c r="D233" s="125">
        <v>4</v>
      </c>
      <c r="E233" s="125">
        <v>14</v>
      </c>
      <c r="G233" s="3" t="s">
        <v>1236</v>
      </c>
      <c r="H233" s="125" t="s">
        <v>345</v>
      </c>
      <c r="I233" s="125" t="s">
        <v>346</v>
      </c>
      <c r="J233" s="3" t="s">
        <v>1258</v>
      </c>
      <c r="K233" s="3" t="s">
        <v>1628</v>
      </c>
      <c r="L233" s="252" t="s">
        <v>383</v>
      </c>
    </row>
    <row r="234" spans="2:12" x14ac:dyDescent="0.25">
      <c r="B234" s="253">
        <v>2</v>
      </c>
      <c r="C234" s="253">
        <v>3</v>
      </c>
      <c r="D234" s="253">
        <v>4</v>
      </c>
      <c r="E234" s="253">
        <v>14</v>
      </c>
      <c r="F234" s="254"/>
      <c r="G234" s="254" t="s">
        <v>1236</v>
      </c>
      <c r="H234" s="253" t="s">
        <v>345</v>
      </c>
      <c r="I234" s="253" t="s">
        <v>346</v>
      </c>
      <c r="J234" s="254" t="s">
        <v>1100</v>
      </c>
      <c r="K234" s="254" t="s">
        <v>1101</v>
      </c>
      <c r="L234" s="255" t="s">
        <v>383</v>
      </c>
    </row>
    <row r="235" spans="2:12" x14ac:dyDescent="0.25">
      <c r="B235" s="125">
        <v>2</v>
      </c>
      <c r="C235" s="125">
        <v>3</v>
      </c>
      <c r="D235" s="125">
        <v>4</v>
      </c>
      <c r="E235" s="125">
        <v>14</v>
      </c>
      <c r="G235" s="3" t="s">
        <v>1236</v>
      </c>
      <c r="H235" s="125" t="s">
        <v>345</v>
      </c>
      <c r="I235" s="125" t="s">
        <v>346</v>
      </c>
      <c r="J235" s="3" t="s">
        <v>1142</v>
      </c>
      <c r="K235" s="3" t="s">
        <v>1114</v>
      </c>
      <c r="L235" s="252" t="s">
        <v>383</v>
      </c>
    </row>
    <row r="236" spans="2:12" x14ac:dyDescent="0.25">
      <c r="B236" s="125">
        <v>2</v>
      </c>
      <c r="C236" s="125">
        <v>3</v>
      </c>
      <c r="D236" s="125">
        <v>4</v>
      </c>
      <c r="E236" s="125">
        <v>14</v>
      </c>
      <c r="G236" s="3" t="s">
        <v>1236</v>
      </c>
      <c r="H236" s="125" t="s">
        <v>345</v>
      </c>
      <c r="I236" s="125" t="s">
        <v>346</v>
      </c>
      <c r="J236" s="3" t="s">
        <v>1230</v>
      </c>
      <c r="K236" s="3" t="s">
        <v>1599</v>
      </c>
      <c r="L236" s="252" t="s">
        <v>383</v>
      </c>
    </row>
    <row r="237" spans="2:12" x14ac:dyDescent="0.25">
      <c r="B237" s="125">
        <v>2</v>
      </c>
      <c r="C237" s="125">
        <v>3</v>
      </c>
      <c r="D237" s="125">
        <v>4</v>
      </c>
      <c r="E237" s="125">
        <v>14</v>
      </c>
      <c r="G237" s="3" t="s">
        <v>1236</v>
      </c>
      <c r="H237" s="125" t="s">
        <v>345</v>
      </c>
      <c r="I237" s="125" t="s">
        <v>346</v>
      </c>
      <c r="J237" s="3" t="s">
        <v>1102</v>
      </c>
      <c r="K237" s="3" t="s">
        <v>1592</v>
      </c>
      <c r="L237" s="252" t="s">
        <v>383</v>
      </c>
    </row>
    <row r="238" spans="2:12" x14ac:dyDescent="0.25">
      <c r="B238" s="125">
        <v>2</v>
      </c>
      <c r="C238" s="125">
        <v>3</v>
      </c>
      <c r="D238" s="125">
        <v>4</v>
      </c>
      <c r="E238" s="125">
        <v>14</v>
      </c>
      <c r="G238" s="3" t="s">
        <v>1236</v>
      </c>
      <c r="H238" s="125" t="s">
        <v>345</v>
      </c>
      <c r="I238" s="125" t="s">
        <v>346</v>
      </c>
      <c r="J238" s="3" t="s">
        <v>1104</v>
      </c>
      <c r="K238" s="3" t="s">
        <v>1593</v>
      </c>
      <c r="L238" s="252" t="s">
        <v>383</v>
      </c>
    </row>
    <row r="239" spans="2:12" x14ac:dyDescent="0.25">
      <c r="B239" s="125">
        <v>2</v>
      </c>
      <c r="C239" s="125">
        <v>3</v>
      </c>
      <c r="D239" s="125">
        <v>4</v>
      </c>
      <c r="E239" s="125">
        <v>14</v>
      </c>
      <c r="G239" s="3" t="s">
        <v>1236</v>
      </c>
      <c r="H239" s="125" t="s">
        <v>345</v>
      </c>
      <c r="I239" s="125" t="s">
        <v>346</v>
      </c>
      <c r="J239" s="3" t="s">
        <v>1105</v>
      </c>
      <c r="K239" s="3" t="s">
        <v>1597</v>
      </c>
      <c r="L239" s="252" t="s">
        <v>383</v>
      </c>
    </row>
    <row r="240" spans="2:12" x14ac:dyDescent="0.25">
      <c r="B240" s="125">
        <v>2</v>
      </c>
      <c r="C240" s="125">
        <v>3</v>
      </c>
      <c r="D240" s="125">
        <v>4</v>
      </c>
      <c r="E240" s="125">
        <v>14</v>
      </c>
      <c r="G240" s="3" t="s">
        <v>1236</v>
      </c>
      <c r="H240" s="125" t="s">
        <v>345</v>
      </c>
      <c r="I240" s="125" t="s">
        <v>346</v>
      </c>
      <c r="J240" s="3" t="s">
        <v>1480</v>
      </c>
      <c r="K240" s="3" t="s">
        <v>1598</v>
      </c>
      <c r="L240" s="252" t="s">
        <v>383</v>
      </c>
    </row>
    <row r="241" spans="2:12" x14ac:dyDescent="0.25">
      <c r="B241" s="125">
        <v>2</v>
      </c>
      <c r="C241" s="125">
        <v>3</v>
      </c>
      <c r="D241" s="125">
        <v>4</v>
      </c>
      <c r="E241" s="125">
        <v>14</v>
      </c>
      <c r="G241" s="3" t="s">
        <v>1236</v>
      </c>
      <c r="H241" s="125" t="s">
        <v>345</v>
      </c>
      <c r="I241" s="125" t="s">
        <v>346</v>
      </c>
      <c r="J241" s="3" t="s">
        <v>1107</v>
      </c>
      <c r="K241" s="3" t="s">
        <v>1106</v>
      </c>
      <c r="L241" s="252" t="s">
        <v>383</v>
      </c>
    </row>
    <row r="242" spans="2:12" x14ac:dyDescent="0.25">
      <c r="B242" s="125">
        <v>2</v>
      </c>
      <c r="C242" s="125">
        <v>3</v>
      </c>
      <c r="D242" s="125">
        <v>4</v>
      </c>
      <c r="E242" s="125">
        <v>14</v>
      </c>
      <c r="G242" s="3" t="s">
        <v>1236</v>
      </c>
      <c r="H242" s="125" t="s">
        <v>345</v>
      </c>
      <c r="I242" s="125" t="s">
        <v>346</v>
      </c>
      <c r="J242" s="3" t="s">
        <v>1108</v>
      </c>
      <c r="K242" s="3" t="s">
        <v>1594</v>
      </c>
      <c r="L242" s="252" t="s">
        <v>383</v>
      </c>
    </row>
    <row r="243" spans="2:12" x14ac:dyDescent="0.25">
      <c r="B243" s="125">
        <v>2</v>
      </c>
      <c r="C243" s="125">
        <v>3</v>
      </c>
      <c r="D243" s="125">
        <v>4</v>
      </c>
      <c r="E243" s="125">
        <v>14</v>
      </c>
      <c r="G243" s="3" t="s">
        <v>1236</v>
      </c>
      <c r="H243" s="125" t="s">
        <v>345</v>
      </c>
      <c r="I243" s="125" t="s">
        <v>346</v>
      </c>
      <c r="J243" s="3" t="s">
        <v>1110</v>
      </c>
      <c r="K243" s="3" t="s">
        <v>1595</v>
      </c>
      <c r="L243" s="252" t="s">
        <v>383</v>
      </c>
    </row>
    <row r="244" spans="2:12" x14ac:dyDescent="0.25">
      <c r="B244" s="125">
        <v>2</v>
      </c>
      <c r="C244" s="125">
        <v>3</v>
      </c>
      <c r="D244" s="125">
        <v>4</v>
      </c>
      <c r="E244" s="125">
        <v>14</v>
      </c>
      <c r="G244" s="3" t="s">
        <v>1236</v>
      </c>
      <c r="H244" s="125" t="s">
        <v>345</v>
      </c>
      <c r="I244" s="125" t="s">
        <v>346</v>
      </c>
      <c r="J244" s="3" t="s">
        <v>1481</v>
      </c>
      <c r="K244" s="3" t="s">
        <v>1109</v>
      </c>
      <c r="L244" s="252" t="s">
        <v>383</v>
      </c>
    </row>
    <row r="245" spans="2:12" x14ac:dyDescent="0.25">
      <c r="B245" s="125">
        <v>2</v>
      </c>
      <c r="C245" s="125">
        <v>3</v>
      </c>
      <c r="D245" s="125">
        <v>4</v>
      </c>
      <c r="E245" s="125">
        <v>14</v>
      </c>
      <c r="G245" s="3" t="s">
        <v>1236</v>
      </c>
      <c r="H245" s="125" t="s">
        <v>345</v>
      </c>
      <c r="I245" s="125" t="s">
        <v>346</v>
      </c>
      <c r="J245" s="3" t="s">
        <v>1122</v>
      </c>
      <c r="K245" s="3" t="s">
        <v>1260</v>
      </c>
      <c r="L245" s="252" t="s">
        <v>383</v>
      </c>
    </row>
    <row r="246" spans="2:12" x14ac:dyDescent="0.25">
      <c r="B246" s="125">
        <v>2</v>
      </c>
      <c r="C246" s="125">
        <v>3</v>
      </c>
      <c r="D246" s="125">
        <v>4</v>
      </c>
      <c r="E246" s="125">
        <v>14</v>
      </c>
      <c r="G246" s="3" t="s">
        <v>1236</v>
      </c>
      <c r="H246" s="125" t="s">
        <v>345</v>
      </c>
      <c r="I246" s="125" t="s">
        <v>346</v>
      </c>
      <c r="J246" s="3" t="s">
        <v>1261</v>
      </c>
      <c r="K246" s="3" t="s">
        <v>1629</v>
      </c>
      <c r="L246" s="252" t="s">
        <v>383</v>
      </c>
    </row>
    <row r="247" spans="2:12" x14ac:dyDescent="0.25">
      <c r="B247" s="125">
        <v>2</v>
      </c>
      <c r="C247" s="125">
        <v>3</v>
      </c>
      <c r="D247" s="125">
        <v>4</v>
      </c>
      <c r="E247" s="125">
        <v>14</v>
      </c>
      <c r="G247" s="3" t="s">
        <v>1236</v>
      </c>
      <c r="H247" s="125" t="s">
        <v>345</v>
      </c>
      <c r="I247" s="125" t="s">
        <v>346</v>
      </c>
      <c r="J247" s="3" t="s">
        <v>1469</v>
      </c>
      <c r="K247" s="3" t="s">
        <v>1470</v>
      </c>
      <c r="L247" s="252" t="s">
        <v>383</v>
      </c>
    </row>
    <row r="248" spans="2:12" x14ac:dyDescent="0.25">
      <c r="B248" s="125">
        <v>2</v>
      </c>
      <c r="C248" s="125">
        <v>3</v>
      </c>
      <c r="D248" s="125">
        <v>4</v>
      </c>
      <c r="E248" s="125">
        <v>14</v>
      </c>
      <c r="G248" s="3" t="s">
        <v>1236</v>
      </c>
      <c r="H248" s="125" t="s">
        <v>345</v>
      </c>
      <c r="I248" s="125" t="s">
        <v>346</v>
      </c>
      <c r="J248" s="3" t="s">
        <v>1471</v>
      </c>
      <c r="K248" s="3" t="s">
        <v>1472</v>
      </c>
      <c r="L248" s="252" t="s">
        <v>383</v>
      </c>
    </row>
    <row r="249" spans="2:12" x14ac:dyDescent="0.25">
      <c r="B249" s="125">
        <v>2</v>
      </c>
      <c r="C249" s="125">
        <v>3</v>
      </c>
      <c r="D249" s="125">
        <v>4</v>
      </c>
      <c r="E249" s="125">
        <v>14</v>
      </c>
      <c r="G249" s="3" t="s">
        <v>1236</v>
      </c>
      <c r="H249" s="125" t="s">
        <v>345</v>
      </c>
      <c r="I249" s="125" t="s">
        <v>346</v>
      </c>
      <c r="J249" s="3" t="s">
        <v>1525</v>
      </c>
      <c r="K249" s="3" t="s">
        <v>1263</v>
      </c>
      <c r="L249" s="252" t="s">
        <v>383</v>
      </c>
    </row>
    <row r="250" spans="2:12" x14ac:dyDescent="0.25">
      <c r="B250" s="125">
        <v>2</v>
      </c>
      <c r="C250" s="125">
        <v>3</v>
      </c>
      <c r="D250" s="125">
        <v>4</v>
      </c>
      <c r="E250" s="125">
        <v>14</v>
      </c>
      <c r="G250" s="3" t="s">
        <v>1236</v>
      </c>
      <c r="H250" s="125" t="s">
        <v>345</v>
      </c>
      <c r="I250" s="125" t="s">
        <v>346</v>
      </c>
      <c r="J250" s="3" t="s">
        <v>1526</v>
      </c>
      <c r="K250" s="3" t="s">
        <v>1527</v>
      </c>
      <c r="L250" s="252" t="s">
        <v>383</v>
      </c>
    </row>
    <row r="251" spans="2:12" x14ac:dyDescent="0.25">
      <c r="B251" s="125">
        <v>2</v>
      </c>
      <c r="C251" s="125">
        <v>3</v>
      </c>
      <c r="D251" s="125">
        <v>4</v>
      </c>
      <c r="E251" s="125">
        <v>14</v>
      </c>
      <c r="G251" s="3" t="s">
        <v>1236</v>
      </c>
      <c r="H251" s="125" t="s">
        <v>345</v>
      </c>
      <c r="I251" s="125" t="s">
        <v>346</v>
      </c>
      <c r="J251" s="3" t="s">
        <v>440</v>
      </c>
      <c r="K251" s="3" t="s">
        <v>441</v>
      </c>
      <c r="L251" s="252" t="s">
        <v>383</v>
      </c>
    </row>
    <row r="252" spans="2:12" x14ac:dyDescent="0.25">
      <c r="B252" s="125">
        <v>2</v>
      </c>
      <c r="C252" s="125">
        <v>3</v>
      </c>
      <c r="D252" s="125">
        <v>4</v>
      </c>
      <c r="E252" s="125">
        <v>14</v>
      </c>
      <c r="G252" s="3" t="s">
        <v>1236</v>
      </c>
      <c r="H252" s="125" t="s">
        <v>345</v>
      </c>
      <c r="I252" s="125" t="s">
        <v>346</v>
      </c>
      <c r="J252" s="3" t="s">
        <v>455</v>
      </c>
      <c r="K252" s="3" t="s">
        <v>1095</v>
      </c>
      <c r="L252" s="252" t="s">
        <v>383</v>
      </c>
    </row>
    <row r="253" spans="2:12" hidden="1" x14ac:dyDescent="0.25">
      <c r="B253" s="214">
        <v>2</v>
      </c>
      <c r="C253" s="214">
        <v>3</v>
      </c>
      <c r="D253" s="214">
        <v>4</v>
      </c>
      <c r="E253" s="215">
        <v>14</v>
      </c>
      <c r="F253" s="175"/>
      <c r="G253" s="176" t="s">
        <v>1236</v>
      </c>
      <c r="H253" s="175" t="s">
        <v>1189</v>
      </c>
      <c r="I253" s="175" t="s">
        <v>1190</v>
      </c>
      <c r="J253" s="177"/>
      <c r="K253" s="175"/>
      <c r="L253" s="178"/>
    </row>
    <row r="254" spans="2:12" x14ac:dyDescent="0.25">
      <c r="B254" s="125">
        <v>2</v>
      </c>
      <c r="C254" s="125">
        <v>3</v>
      </c>
      <c r="D254" s="125">
        <v>4</v>
      </c>
      <c r="E254" s="125">
        <v>14</v>
      </c>
      <c r="G254" s="3" t="s">
        <v>1236</v>
      </c>
      <c r="H254" s="125" t="s">
        <v>1189</v>
      </c>
      <c r="I254" s="125" t="s">
        <v>1190</v>
      </c>
      <c r="J254" s="3" t="s">
        <v>1192</v>
      </c>
      <c r="K254" s="3" t="s">
        <v>1346</v>
      </c>
      <c r="L254" s="252" t="s">
        <v>383</v>
      </c>
    </row>
    <row r="255" spans="2:12" x14ac:dyDescent="0.25">
      <c r="B255" s="125">
        <v>2</v>
      </c>
      <c r="C255" s="125">
        <v>3</v>
      </c>
      <c r="D255" s="125">
        <v>4</v>
      </c>
      <c r="E255" s="125">
        <v>14</v>
      </c>
      <c r="G255" s="3" t="s">
        <v>1236</v>
      </c>
      <c r="H255" s="125" t="s">
        <v>1189</v>
      </c>
      <c r="I255" s="125" t="s">
        <v>1190</v>
      </c>
      <c r="J255" s="3" t="s">
        <v>1528</v>
      </c>
      <c r="K255" s="3" t="s">
        <v>1267</v>
      </c>
      <c r="L255" s="252" t="s">
        <v>383</v>
      </c>
    </row>
    <row r="256" spans="2:12" x14ac:dyDescent="0.25">
      <c r="B256" s="125">
        <v>2</v>
      </c>
      <c r="C256" s="125">
        <v>3</v>
      </c>
      <c r="D256" s="125">
        <v>4</v>
      </c>
      <c r="E256" s="125">
        <v>14</v>
      </c>
      <c r="G256" s="3" t="s">
        <v>1236</v>
      </c>
      <c r="H256" s="125" t="s">
        <v>1189</v>
      </c>
      <c r="I256" s="125" t="s">
        <v>1190</v>
      </c>
      <c r="J256" s="3" t="s">
        <v>1529</v>
      </c>
      <c r="K256" s="3" t="s">
        <v>1530</v>
      </c>
      <c r="L256" s="252" t="s">
        <v>383</v>
      </c>
    </row>
    <row r="257" spans="2:12" x14ac:dyDescent="0.25">
      <c r="B257" s="125">
        <v>2</v>
      </c>
      <c r="C257" s="125">
        <v>3</v>
      </c>
      <c r="D257" s="125">
        <v>4</v>
      </c>
      <c r="E257" s="125">
        <v>14</v>
      </c>
      <c r="G257" s="3" t="s">
        <v>1236</v>
      </c>
      <c r="H257" s="125" t="s">
        <v>1189</v>
      </c>
      <c r="I257" s="125" t="s">
        <v>1190</v>
      </c>
      <c r="J257" s="3" t="s">
        <v>1265</v>
      </c>
      <c r="K257" s="3" t="s">
        <v>1630</v>
      </c>
      <c r="L257" s="252" t="s">
        <v>383</v>
      </c>
    </row>
    <row r="258" spans="2:12" x14ac:dyDescent="0.25">
      <c r="B258" s="125">
        <v>2</v>
      </c>
      <c r="C258" s="125">
        <v>3</v>
      </c>
      <c r="D258" s="125">
        <v>4</v>
      </c>
      <c r="E258" s="125">
        <v>14</v>
      </c>
      <c r="G258" s="3" t="s">
        <v>1236</v>
      </c>
      <c r="H258" s="125" t="s">
        <v>1189</v>
      </c>
      <c r="I258" s="125" t="s">
        <v>1190</v>
      </c>
      <c r="J258" s="3" t="s">
        <v>1532</v>
      </c>
      <c r="K258" s="3" t="s">
        <v>1272</v>
      </c>
      <c r="L258" s="252" t="s">
        <v>383</v>
      </c>
    </row>
    <row r="259" spans="2:12" x14ac:dyDescent="0.25">
      <c r="B259" s="125">
        <v>2</v>
      </c>
      <c r="C259" s="125">
        <v>3</v>
      </c>
      <c r="D259" s="125">
        <v>4</v>
      </c>
      <c r="E259" s="125">
        <v>14</v>
      </c>
      <c r="G259" s="3" t="s">
        <v>1236</v>
      </c>
      <c r="H259" s="125" t="s">
        <v>1189</v>
      </c>
      <c r="I259" s="125" t="s">
        <v>1190</v>
      </c>
      <c r="J259" s="3" t="s">
        <v>1533</v>
      </c>
      <c r="K259" s="3" t="s">
        <v>1351</v>
      </c>
      <c r="L259" s="252" t="s">
        <v>383</v>
      </c>
    </row>
    <row r="260" spans="2:12" x14ac:dyDescent="0.25">
      <c r="B260" s="125">
        <v>2</v>
      </c>
      <c r="C260" s="125">
        <v>3</v>
      </c>
      <c r="D260" s="125">
        <v>4</v>
      </c>
      <c r="E260" s="125">
        <v>14</v>
      </c>
      <c r="G260" s="3" t="s">
        <v>1236</v>
      </c>
      <c r="H260" s="125" t="s">
        <v>1189</v>
      </c>
      <c r="I260" s="125" t="s">
        <v>1190</v>
      </c>
      <c r="J260" s="3" t="s">
        <v>1490</v>
      </c>
      <c r="K260" s="3" t="s">
        <v>1193</v>
      </c>
      <c r="L260" s="252" t="s">
        <v>383</v>
      </c>
    </row>
    <row r="261" spans="2:12" x14ac:dyDescent="0.25">
      <c r="B261" s="253">
        <v>2</v>
      </c>
      <c r="C261" s="253">
        <v>3</v>
      </c>
      <c r="D261" s="253">
        <v>4</v>
      </c>
      <c r="E261" s="253">
        <v>14</v>
      </c>
      <c r="F261" s="254"/>
      <c r="G261" s="254" t="s">
        <v>1236</v>
      </c>
      <c r="H261" s="253" t="s">
        <v>1189</v>
      </c>
      <c r="I261" s="253" t="s">
        <v>1190</v>
      </c>
      <c r="J261" s="254" t="s">
        <v>1631</v>
      </c>
      <c r="K261" s="254" t="s">
        <v>1264</v>
      </c>
      <c r="L261" s="255" t="s">
        <v>383</v>
      </c>
    </row>
    <row r="262" spans="2:12" x14ac:dyDescent="0.25">
      <c r="B262" s="253">
        <v>2</v>
      </c>
      <c r="C262" s="253">
        <v>3</v>
      </c>
      <c r="D262" s="253">
        <v>4</v>
      </c>
      <c r="E262" s="253">
        <v>14</v>
      </c>
      <c r="F262" s="254"/>
      <c r="G262" s="254" t="s">
        <v>1236</v>
      </c>
      <c r="H262" s="253" t="s">
        <v>1189</v>
      </c>
      <c r="I262" s="253" t="s">
        <v>1190</v>
      </c>
      <c r="J262" s="254" t="s">
        <v>1632</v>
      </c>
      <c r="K262" s="254" t="s">
        <v>1633</v>
      </c>
      <c r="L262" s="255" t="s">
        <v>383</v>
      </c>
    </row>
    <row r="263" spans="2:12" x14ac:dyDescent="0.25">
      <c r="B263" s="125">
        <v>2</v>
      </c>
      <c r="C263" s="125">
        <v>3</v>
      </c>
      <c r="D263" s="125">
        <v>4</v>
      </c>
      <c r="E263" s="125">
        <v>14</v>
      </c>
      <c r="G263" s="3" t="s">
        <v>1236</v>
      </c>
      <c r="H263" s="125" t="s">
        <v>1189</v>
      </c>
      <c r="I263" s="125" t="s">
        <v>1190</v>
      </c>
      <c r="J263" s="3" t="s">
        <v>1534</v>
      </c>
      <c r="K263" s="3" t="s">
        <v>1266</v>
      </c>
      <c r="L263" s="252" t="s">
        <v>383</v>
      </c>
    </row>
    <row r="264" spans="2:12" x14ac:dyDescent="0.25">
      <c r="B264" s="253">
        <v>2</v>
      </c>
      <c r="C264" s="253">
        <v>3</v>
      </c>
      <c r="D264" s="253">
        <v>4</v>
      </c>
      <c r="E264" s="253">
        <v>14</v>
      </c>
      <c r="F264" s="254"/>
      <c r="G264" s="254" t="s">
        <v>1236</v>
      </c>
      <c r="H264" s="253" t="s">
        <v>1189</v>
      </c>
      <c r="I264" s="253" t="s">
        <v>1190</v>
      </c>
      <c r="J264" s="254" t="s">
        <v>1611</v>
      </c>
      <c r="K264" s="254" t="s">
        <v>1612</v>
      </c>
      <c r="L264" s="255" t="s">
        <v>383</v>
      </c>
    </row>
    <row r="265" spans="2:12" x14ac:dyDescent="0.25">
      <c r="B265" s="125">
        <v>2</v>
      </c>
      <c r="C265" s="125">
        <v>3</v>
      </c>
      <c r="D265" s="125">
        <v>4</v>
      </c>
      <c r="E265" s="125">
        <v>14</v>
      </c>
      <c r="G265" s="3" t="s">
        <v>1236</v>
      </c>
      <c r="H265" s="125" t="s">
        <v>1189</v>
      </c>
      <c r="I265" s="125" t="s">
        <v>1190</v>
      </c>
      <c r="J265" s="3" t="s">
        <v>1268</v>
      </c>
      <c r="K265" s="3" t="s">
        <v>1269</v>
      </c>
      <c r="L265" s="252" t="s">
        <v>383</v>
      </c>
    </row>
    <row r="266" spans="2:12" x14ac:dyDescent="0.25">
      <c r="B266" s="125">
        <v>2</v>
      </c>
      <c r="C266" s="125">
        <v>3</v>
      </c>
      <c r="D266" s="125">
        <v>4</v>
      </c>
      <c r="E266" s="125">
        <v>14</v>
      </c>
      <c r="G266" s="3" t="s">
        <v>1236</v>
      </c>
      <c r="H266" s="125" t="s">
        <v>1189</v>
      </c>
      <c r="I266" s="125" t="s">
        <v>1190</v>
      </c>
      <c r="J266" s="3" t="s">
        <v>1270</v>
      </c>
      <c r="K266" s="3" t="s">
        <v>1271</v>
      </c>
      <c r="L266" s="252" t="s">
        <v>383</v>
      </c>
    </row>
    <row r="267" spans="2:12" x14ac:dyDescent="0.25">
      <c r="B267" s="253">
        <v>2</v>
      </c>
      <c r="C267" s="253">
        <v>3</v>
      </c>
      <c r="D267" s="253">
        <v>4</v>
      </c>
      <c r="E267" s="253">
        <v>14</v>
      </c>
      <c r="F267" s="254"/>
      <c r="G267" s="254" t="s">
        <v>1236</v>
      </c>
      <c r="H267" s="253" t="s">
        <v>1189</v>
      </c>
      <c r="I267" s="253" t="s">
        <v>1190</v>
      </c>
      <c r="J267" s="254" t="s">
        <v>1535</v>
      </c>
      <c r="K267" s="254" t="s">
        <v>1273</v>
      </c>
      <c r="L267" s="255" t="s">
        <v>383</v>
      </c>
    </row>
    <row r="268" spans="2:12" x14ac:dyDescent="0.25">
      <c r="B268" s="253">
        <v>2</v>
      </c>
      <c r="C268" s="253">
        <v>3</v>
      </c>
      <c r="D268" s="253">
        <v>4</v>
      </c>
      <c r="E268" s="253">
        <v>14</v>
      </c>
      <c r="F268" s="254"/>
      <c r="G268" s="254" t="s">
        <v>1236</v>
      </c>
      <c r="H268" s="253" t="s">
        <v>1189</v>
      </c>
      <c r="I268" s="253" t="s">
        <v>1190</v>
      </c>
      <c r="J268" s="254" t="s">
        <v>1613</v>
      </c>
      <c r="K268" s="254" t="s">
        <v>1614</v>
      </c>
      <c r="L268" s="255" t="s">
        <v>383</v>
      </c>
    </row>
    <row r="269" spans="2:12" x14ac:dyDescent="0.25">
      <c r="B269" s="253">
        <v>2</v>
      </c>
      <c r="C269" s="253">
        <v>3</v>
      </c>
      <c r="D269" s="253">
        <v>4</v>
      </c>
      <c r="E269" s="253">
        <v>14</v>
      </c>
      <c r="F269" s="254"/>
      <c r="G269" s="254" t="s">
        <v>1236</v>
      </c>
      <c r="H269" s="253" t="s">
        <v>1189</v>
      </c>
      <c r="I269" s="253" t="s">
        <v>1190</v>
      </c>
      <c r="J269" s="254" t="s">
        <v>1615</v>
      </c>
      <c r="K269" s="254" t="s">
        <v>1616</v>
      </c>
      <c r="L269" s="255" t="s">
        <v>383</v>
      </c>
    </row>
    <row r="270" spans="2:12" x14ac:dyDescent="0.25">
      <c r="B270" s="125">
        <v>2</v>
      </c>
      <c r="C270" s="125">
        <v>3</v>
      </c>
      <c r="D270" s="125">
        <v>4</v>
      </c>
      <c r="E270" s="125">
        <v>14</v>
      </c>
      <c r="G270" s="3" t="s">
        <v>1236</v>
      </c>
      <c r="H270" s="125" t="s">
        <v>1189</v>
      </c>
      <c r="I270" s="125" t="s">
        <v>1190</v>
      </c>
      <c r="J270" s="3" t="s">
        <v>1516</v>
      </c>
      <c r="K270" s="3" t="s">
        <v>1194</v>
      </c>
      <c r="L270" s="252" t="s">
        <v>383</v>
      </c>
    </row>
    <row r="271" spans="2:12" x14ac:dyDescent="0.25">
      <c r="B271" s="253">
        <v>2</v>
      </c>
      <c r="C271" s="253">
        <v>3</v>
      </c>
      <c r="D271" s="253">
        <v>4</v>
      </c>
      <c r="E271" s="253">
        <v>14</v>
      </c>
      <c r="F271" s="254"/>
      <c r="G271" s="254" t="s">
        <v>1236</v>
      </c>
      <c r="H271" s="253" t="s">
        <v>1189</v>
      </c>
      <c r="I271" s="253" t="s">
        <v>1190</v>
      </c>
      <c r="J271" s="254" t="s">
        <v>1617</v>
      </c>
      <c r="K271" s="254" t="s">
        <v>1618</v>
      </c>
      <c r="L271" s="255" t="s">
        <v>383</v>
      </c>
    </row>
    <row r="272" spans="2:12" x14ac:dyDescent="0.25">
      <c r="B272" s="253">
        <v>2</v>
      </c>
      <c r="C272" s="253">
        <v>3</v>
      </c>
      <c r="D272" s="253">
        <v>4</v>
      </c>
      <c r="E272" s="253">
        <v>14</v>
      </c>
      <c r="F272" s="254"/>
      <c r="G272" s="254" t="s">
        <v>1236</v>
      </c>
      <c r="H272" s="253" t="s">
        <v>1189</v>
      </c>
      <c r="I272" s="253" t="s">
        <v>1190</v>
      </c>
      <c r="J272" s="254" t="s">
        <v>1619</v>
      </c>
      <c r="K272" s="254" t="s">
        <v>1620</v>
      </c>
      <c r="L272" s="255" t="s">
        <v>383</v>
      </c>
    </row>
    <row r="273" spans="2:12" x14ac:dyDescent="0.25">
      <c r="B273" s="125">
        <v>2</v>
      </c>
      <c r="C273" s="125">
        <v>3</v>
      </c>
      <c r="D273" s="125">
        <v>4</v>
      </c>
      <c r="E273" s="125">
        <v>14</v>
      </c>
      <c r="G273" s="3" t="s">
        <v>1236</v>
      </c>
      <c r="H273" s="125" t="s">
        <v>1189</v>
      </c>
      <c r="I273" s="125" t="s">
        <v>1190</v>
      </c>
      <c r="J273" s="3" t="s">
        <v>1469</v>
      </c>
      <c r="K273" s="3" t="s">
        <v>1470</v>
      </c>
      <c r="L273" s="252" t="s">
        <v>383</v>
      </c>
    </row>
    <row r="274" spans="2:12" x14ac:dyDescent="0.25">
      <c r="B274" s="125">
        <v>2</v>
      </c>
      <c r="C274" s="125">
        <v>3</v>
      </c>
      <c r="D274" s="125">
        <v>4</v>
      </c>
      <c r="E274" s="125">
        <v>14</v>
      </c>
      <c r="G274" s="3" t="s">
        <v>1236</v>
      </c>
      <c r="H274" s="125" t="s">
        <v>1189</v>
      </c>
      <c r="I274" s="125" t="s">
        <v>1190</v>
      </c>
      <c r="J274" s="3" t="s">
        <v>1471</v>
      </c>
      <c r="K274" s="3" t="s">
        <v>1472</v>
      </c>
      <c r="L274" s="252" t="s">
        <v>383</v>
      </c>
    </row>
    <row r="275" spans="2:12" x14ac:dyDescent="0.25">
      <c r="B275" s="125">
        <v>2</v>
      </c>
      <c r="C275" s="125">
        <v>3</v>
      </c>
      <c r="D275" s="125">
        <v>4</v>
      </c>
      <c r="E275" s="125">
        <v>14</v>
      </c>
      <c r="G275" s="3" t="s">
        <v>1236</v>
      </c>
      <c r="H275" s="125" t="s">
        <v>1189</v>
      </c>
      <c r="I275" s="125" t="s">
        <v>1190</v>
      </c>
      <c r="J275" s="3" t="s">
        <v>440</v>
      </c>
      <c r="K275" s="3" t="s">
        <v>441</v>
      </c>
      <c r="L275" s="252" t="s">
        <v>383</v>
      </c>
    </row>
    <row r="276" spans="2:12" x14ac:dyDescent="0.25">
      <c r="B276" s="125">
        <v>2</v>
      </c>
      <c r="C276" s="125">
        <v>3</v>
      </c>
      <c r="D276" s="125">
        <v>4</v>
      </c>
      <c r="E276" s="125">
        <v>14</v>
      </c>
      <c r="G276" s="3" t="s">
        <v>1236</v>
      </c>
      <c r="H276" s="125" t="s">
        <v>1189</v>
      </c>
      <c r="I276" s="125" t="s">
        <v>1190</v>
      </c>
      <c r="J276" s="3" t="s">
        <v>455</v>
      </c>
      <c r="K276" s="3" t="s">
        <v>1095</v>
      </c>
      <c r="L276" s="252" t="s">
        <v>383</v>
      </c>
    </row>
    <row r="277" spans="2:12" x14ac:dyDescent="0.25">
      <c r="B277" s="253">
        <v>2</v>
      </c>
      <c r="C277" s="253">
        <v>3</v>
      </c>
      <c r="D277" s="253">
        <v>4</v>
      </c>
      <c r="E277" s="253">
        <v>14</v>
      </c>
      <c r="F277" s="254"/>
      <c r="G277" s="254" t="s">
        <v>1236</v>
      </c>
      <c r="H277" s="253" t="s">
        <v>1189</v>
      </c>
      <c r="I277" s="253" t="s">
        <v>1190</v>
      </c>
      <c r="J277" s="254" t="s">
        <v>1621</v>
      </c>
      <c r="K277" s="254" t="s">
        <v>1622</v>
      </c>
      <c r="L277" s="255" t="s">
        <v>383</v>
      </c>
    </row>
    <row r="278" spans="2:12" x14ac:dyDescent="0.25">
      <c r="B278" s="253">
        <v>2</v>
      </c>
      <c r="C278" s="253">
        <v>3</v>
      </c>
      <c r="D278" s="253">
        <v>4</v>
      </c>
      <c r="E278" s="253">
        <v>14</v>
      </c>
      <c r="F278" s="254"/>
      <c r="G278" s="254" t="s">
        <v>1236</v>
      </c>
      <c r="H278" s="253" t="s">
        <v>1189</v>
      </c>
      <c r="I278" s="253" t="s">
        <v>1190</v>
      </c>
      <c r="J278" s="254" t="s">
        <v>1623</v>
      </c>
      <c r="K278" s="254" t="s">
        <v>1624</v>
      </c>
      <c r="L278" s="255" t="s">
        <v>383</v>
      </c>
    </row>
    <row r="279" spans="2:12" x14ac:dyDescent="0.25">
      <c r="B279" s="253">
        <v>2</v>
      </c>
      <c r="C279" s="253">
        <v>3</v>
      </c>
      <c r="D279" s="253">
        <v>4</v>
      </c>
      <c r="E279" s="253">
        <v>14</v>
      </c>
      <c r="F279" s="254"/>
      <c r="G279" s="254" t="s">
        <v>1236</v>
      </c>
      <c r="H279" s="253" t="s">
        <v>1189</v>
      </c>
      <c r="I279" s="253" t="s">
        <v>1190</v>
      </c>
      <c r="J279" s="254" t="s">
        <v>1625</v>
      </c>
      <c r="K279" s="254" t="s">
        <v>1626</v>
      </c>
      <c r="L279" s="255" t="s">
        <v>383</v>
      </c>
    </row>
    <row r="280" spans="2:12" hidden="1" x14ac:dyDescent="0.25">
      <c r="B280" s="212">
        <v>2</v>
      </c>
      <c r="C280" s="212">
        <v>3</v>
      </c>
      <c r="D280" s="212">
        <v>4</v>
      </c>
      <c r="E280" s="213">
        <v>25</v>
      </c>
      <c r="F280" s="171"/>
      <c r="G280" s="172" t="s">
        <v>1274</v>
      </c>
      <c r="H280" s="171"/>
      <c r="I280" s="171"/>
      <c r="J280" s="173"/>
      <c r="K280" s="171"/>
      <c r="L280" s="174"/>
    </row>
    <row r="281" spans="2:12" hidden="1" x14ac:dyDescent="0.25">
      <c r="B281" s="214">
        <v>2</v>
      </c>
      <c r="C281" s="214">
        <v>3</v>
      </c>
      <c r="D281" s="214">
        <v>4</v>
      </c>
      <c r="E281" s="215">
        <v>25</v>
      </c>
      <c r="F281" s="175"/>
      <c r="G281" s="176" t="s">
        <v>1274</v>
      </c>
      <c r="H281" s="175" t="s">
        <v>1237</v>
      </c>
      <c r="I281" s="175" t="s">
        <v>1238</v>
      </c>
      <c r="J281" s="177"/>
      <c r="K281" s="175"/>
      <c r="L281" s="178"/>
    </row>
    <row r="282" spans="2:12" x14ac:dyDescent="0.25">
      <c r="B282" s="125">
        <v>2</v>
      </c>
      <c r="C282" s="125">
        <v>3</v>
      </c>
      <c r="D282" s="125">
        <v>4</v>
      </c>
      <c r="E282" s="125">
        <v>25</v>
      </c>
      <c r="G282" s="3" t="s">
        <v>1274</v>
      </c>
      <c r="H282" s="125" t="s">
        <v>1237</v>
      </c>
      <c r="I282" s="125" t="s">
        <v>1238</v>
      </c>
      <c r="J282" s="3" t="s">
        <v>1536</v>
      </c>
      <c r="K282" s="3" t="s">
        <v>1163</v>
      </c>
      <c r="L282" s="252" t="s">
        <v>383</v>
      </c>
    </row>
    <row r="283" spans="2:12" x14ac:dyDescent="0.25">
      <c r="B283" s="125">
        <v>2</v>
      </c>
      <c r="C283" s="125">
        <v>3</v>
      </c>
      <c r="D283" s="125">
        <v>4</v>
      </c>
      <c r="E283" s="125">
        <v>25</v>
      </c>
      <c r="G283" s="3" t="s">
        <v>1274</v>
      </c>
      <c r="H283" s="125" t="s">
        <v>1237</v>
      </c>
      <c r="I283" s="125" t="s">
        <v>1238</v>
      </c>
      <c r="J283" s="3" t="s">
        <v>1537</v>
      </c>
      <c r="K283" s="3" t="s">
        <v>1275</v>
      </c>
      <c r="L283" s="252" t="s">
        <v>383</v>
      </c>
    </row>
    <row r="284" spans="2:12" x14ac:dyDescent="0.25">
      <c r="B284" s="125">
        <v>2</v>
      </c>
      <c r="C284" s="125">
        <v>3</v>
      </c>
      <c r="D284" s="125">
        <v>4</v>
      </c>
      <c r="E284" s="125">
        <v>25</v>
      </c>
      <c r="G284" s="3" t="s">
        <v>1274</v>
      </c>
      <c r="H284" s="125" t="s">
        <v>1237</v>
      </c>
      <c r="I284" s="125" t="s">
        <v>1238</v>
      </c>
      <c r="J284" s="3" t="s">
        <v>1469</v>
      </c>
      <c r="K284" s="3" t="s">
        <v>1470</v>
      </c>
      <c r="L284" s="252" t="s">
        <v>383</v>
      </c>
    </row>
    <row r="285" spans="2:12" x14ac:dyDescent="0.25">
      <c r="B285" s="125">
        <v>2</v>
      </c>
      <c r="C285" s="125">
        <v>3</v>
      </c>
      <c r="D285" s="125">
        <v>4</v>
      </c>
      <c r="E285" s="125">
        <v>25</v>
      </c>
      <c r="G285" s="3" t="s">
        <v>1274</v>
      </c>
      <c r="H285" s="125" t="s">
        <v>1237</v>
      </c>
      <c r="I285" s="125" t="s">
        <v>1238</v>
      </c>
      <c r="J285" s="3" t="s">
        <v>1471</v>
      </c>
      <c r="K285" s="3" t="s">
        <v>1472</v>
      </c>
      <c r="L285" s="252" t="s">
        <v>383</v>
      </c>
    </row>
    <row r="286" spans="2:12" x14ac:dyDescent="0.25">
      <c r="B286" s="125">
        <v>2</v>
      </c>
      <c r="C286" s="125">
        <v>3</v>
      </c>
      <c r="D286" s="125">
        <v>4</v>
      </c>
      <c r="E286" s="125">
        <v>25</v>
      </c>
      <c r="G286" s="3" t="s">
        <v>1274</v>
      </c>
      <c r="H286" s="125" t="s">
        <v>1237</v>
      </c>
      <c r="I286" s="125" t="s">
        <v>1238</v>
      </c>
      <c r="J286" s="3" t="s">
        <v>440</v>
      </c>
      <c r="K286" s="3" t="s">
        <v>441</v>
      </c>
      <c r="L286" s="252" t="s">
        <v>383</v>
      </c>
    </row>
    <row r="287" spans="2:12" x14ac:dyDescent="0.25">
      <c r="B287" s="125">
        <v>2</v>
      </c>
      <c r="C287" s="125">
        <v>3</v>
      </c>
      <c r="D287" s="125">
        <v>4</v>
      </c>
      <c r="E287" s="125">
        <v>25</v>
      </c>
      <c r="G287" s="3" t="s">
        <v>1274</v>
      </c>
      <c r="H287" s="125" t="s">
        <v>1237</v>
      </c>
      <c r="I287" s="125" t="s">
        <v>1238</v>
      </c>
      <c r="J287" s="3" t="s">
        <v>455</v>
      </c>
      <c r="K287" s="3" t="s">
        <v>1095</v>
      </c>
      <c r="L287" s="252" t="s">
        <v>383</v>
      </c>
    </row>
    <row r="288" spans="2:12" hidden="1" x14ac:dyDescent="0.25">
      <c r="B288" s="214">
        <v>2</v>
      </c>
      <c r="C288" s="214">
        <v>3</v>
      </c>
      <c r="D288" s="214">
        <v>4</v>
      </c>
      <c r="E288" s="215">
        <v>25</v>
      </c>
      <c r="F288" s="175"/>
      <c r="G288" s="176" t="s">
        <v>1274</v>
      </c>
      <c r="H288" s="175" t="s">
        <v>1243</v>
      </c>
      <c r="I288" s="175" t="s">
        <v>1244</v>
      </c>
      <c r="J288" s="177"/>
      <c r="K288" s="175"/>
      <c r="L288" s="178"/>
    </row>
    <row r="289" spans="2:12" x14ac:dyDescent="0.25">
      <c r="B289" s="125">
        <v>2</v>
      </c>
      <c r="C289" s="125">
        <v>3</v>
      </c>
      <c r="D289" s="125">
        <v>4</v>
      </c>
      <c r="E289" s="125">
        <v>25</v>
      </c>
      <c r="G289" s="3" t="s">
        <v>1274</v>
      </c>
      <c r="H289" s="125" t="s">
        <v>1243</v>
      </c>
      <c r="I289" s="125" t="s">
        <v>1244</v>
      </c>
      <c r="J289" s="3" t="s">
        <v>1276</v>
      </c>
      <c r="K289" s="3" t="s">
        <v>1277</v>
      </c>
      <c r="L289" s="252" t="s">
        <v>383</v>
      </c>
    </row>
    <row r="290" spans="2:12" x14ac:dyDescent="0.25">
      <c r="B290" s="125">
        <v>2</v>
      </c>
      <c r="C290" s="125">
        <v>3</v>
      </c>
      <c r="D290" s="125">
        <v>4</v>
      </c>
      <c r="E290" s="125">
        <v>25</v>
      </c>
      <c r="G290" s="3" t="s">
        <v>1274</v>
      </c>
      <c r="H290" s="125" t="s">
        <v>1243</v>
      </c>
      <c r="I290" s="125" t="s">
        <v>1244</v>
      </c>
      <c r="J290" s="3" t="s">
        <v>1278</v>
      </c>
      <c r="K290" s="3" t="s">
        <v>1538</v>
      </c>
      <c r="L290" s="252" t="s">
        <v>383</v>
      </c>
    </row>
    <row r="291" spans="2:12" x14ac:dyDescent="0.25">
      <c r="B291" s="125">
        <v>2</v>
      </c>
      <c r="C291" s="125">
        <v>3</v>
      </c>
      <c r="D291" s="125">
        <v>4</v>
      </c>
      <c r="E291" s="125">
        <v>25</v>
      </c>
      <c r="G291" s="3" t="s">
        <v>1274</v>
      </c>
      <c r="H291" s="125" t="s">
        <v>1243</v>
      </c>
      <c r="I291" s="125" t="s">
        <v>1244</v>
      </c>
      <c r="J291" s="3" t="s">
        <v>1279</v>
      </c>
      <c r="K291" s="3" t="s">
        <v>1280</v>
      </c>
      <c r="L291" s="252" t="s">
        <v>383</v>
      </c>
    </row>
    <row r="292" spans="2:12" x14ac:dyDescent="0.25">
      <c r="B292" s="125">
        <v>2</v>
      </c>
      <c r="C292" s="125">
        <v>3</v>
      </c>
      <c r="D292" s="125">
        <v>4</v>
      </c>
      <c r="E292" s="125">
        <v>25</v>
      </c>
      <c r="G292" s="3" t="s">
        <v>1274</v>
      </c>
      <c r="H292" s="125" t="s">
        <v>1243</v>
      </c>
      <c r="I292" s="125" t="s">
        <v>1244</v>
      </c>
      <c r="J292" s="3" t="s">
        <v>1230</v>
      </c>
      <c r="K292" s="3" t="s">
        <v>1599</v>
      </c>
      <c r="L292" s="252" t="s">
        <v>383</v>
      </c>
    </row>
    <row r="293" spans="2:12" x14ac:dyDescent="0.25">
      <c r="B293" s="125">
        <v>2</v>
      </c>
      <c r="C293" s="125">
        <v>3</v>
      </c>
      <c r="D293" s="125">
        <v>4</v>
      </c>
      <c r="E293" s="125">
        <v>25</v>
      </c>
      <c r="G293" s="3" t="s">
        <v>1274</v>
      </c>
      <c r="H293" s="125" t="s">
        <v>1243</v>
      </c>
      <c r="I293" s="125" t="s">
        <v>1244</v>
      </c>
      <c r="J293" s="3" t="s">
        <v>1539</v>
      </c>
      <c r="K293" s="3" t="s">
        <v>1281</v>
      </c>
      <c r="L293" s="252" t="s">
        <v>383</v>
      </c>
    </row>
    <row r="294" spans="2:12" x14ac:dyDescent="0.25">
      <c r="B294" s="125">
        <v>2</v>
      </c>
      <c r="C294" s="125">
        <v>3</v>
      </c>
      <c r="D294" s="125">
        <v>4</v>
      </c>
      <c r="E294" s="125">
        <v>25</v>
      </c>
      <c r="G294" s="3" t="s">
        <v>1274</v>
      </c>
      <c r="H294" s="125" t="s">
        <v>1243</v>
      </c>
      <c r="I294" s="125" t="s">
        <v>1244</v>
      </c>
      <c r="J294" s="3" t="s">
        <v>1479</v>
      </c>
      <c r="K294" s="3" t="s">
        <v>1283</v>
      </c>
      <c r="L294" s="252" t="s">
        <v>383</v>
      </c>
    </row>
    <row r="295" spans="2:12" x14ac:dyDescent="0.25">
      <c r="B295" s="125">
        <v>2</v>
      </c>
      <c r="C295" s="125">
        <v>3</v>
      </c>
      <c r="D295" s="125">
        <v>4</v>
      </c>
      <c r="E295" s="125">
        <v>25</v>
      </c>
      <c r="G295" s="3" t="s">
        <v>1274</v>
      </c>
      <c r="H295" s="125" t="s">
        <v>1243</v>
      </c>
      <c r="I295" s="125" t="s">
        <v>1244</v>
      </c>
      <c r="J295" s="3" t="s">
        <v>1540</v>
      </c>
      <c r="K295" s="3" t="s">
        <v>1282</v>
      </c>
      <c r="L295" s="252" t="s">
        <v>383</v>
      </c>
    </row>
    <row r="296" spans="2:12" x14ac:dyDescent="0.25">
      <c r="B296" s="125">
        <v>2</v>
      </c>
      <c r="C296" s="125">
        <v>3</v>
      </c>
      <c r="D296" s="125">
        <v>4</v>
      </c>
      <c r="E296" s="125">
        <v>25</v>
      </c>
      <c r="G296" s="3" t="s">
        <v>1274</v>
      </c>
      <c r="H296" s="125" t="s">
        <v>1243</v>
      </c>
      <c r="I296" s="125" t="s">
        <v>1244</v>
      </c>
      <c r="J296" s="3" t="s">
        <v>1469</v>
      </c>
      <c r="K296" s="3" t="s">
        <v>1470</v>
      </c>
      <c r="L296" s="252" t="s">
        <v>383</v>
      </c>
    </row>
    <row r="297" spans="2:12" x14ac:dyDescent="0.25">
      <c r="B297" s="125">
        <v>2</v>
      </c>
      <c r="C297" s="125">
        <v>3</v>
      </c>
      <c r="D297" s="125">
        <v>4</v>
      </c>
      <c r="E297" s="125">
        <v>25</v>
      </c>
      <c r="G297" s="3" t="s">
        <v>1274</v>
      </c>
      <c r="H297" s="125" t="s">
        <v>1243</v>
      </c>
      <c r="I297" s="125" t="s">
        <v>1244</v>
      </c>
      <c r="J297" s="3" t="s">
        <v>1471</v>
      </c>
      <c r="K297" s="3" t="s">
        <v>1472</v>
      </c>
      <c r="L297" s="252" t="s">
        <v>383</v>
      </c>
    </row>
    <row r="298" spans="2:12" x14ac:dyDescent="0.25">
      <c r="B298" s="125">
        <v>2</v>
      </c>
      <c r="C298" s="125">
        <v>3</v>
      </c>
      <c r="D298" s="125">
        <v>4</v>
      </c>
      <c r="E298" s="125">
        <v>25</v>
      </c>
      <c r="G298" s="3" t="s">
        <v>1274</v>
      </c>
      <c r="H298" s="125" t="s">
        <v>1243</v>
      </c>
      <c r="I298" s="125" t="s">
        <v>1244</v>
      </c>
      <c r="J298" s="3" t="s">
        <v>440</v>
      </c>
      <c r="K298" s="3" t="s">
        <v>441</v>
      </c>
      <c r="L298" s="252" t="s">
        <v>383</v>
      </c>
    </row>
    <row r="299" spans="2:12" x14ac:dyDescent="0.25">
      <c r="B299" s="125">
        <v>2</v>
      </c>
      <c r="C299" s="125">
        <v>3</v>
      </c>
      <c r="D299" s="125">
        <v>4</v>
      </c>
      <c r="E299" s="125">
        <v>25</v>
      </c>
      <c r="G299" s="3" t="s">
        <v>1274</v>
      </c>
      <c r="H299" s="125" t="s">
        <v>1243</v>
      </c>
      <c r="I299" s="125" t="s">
        <v>1244</v>
      </c>
      <c r="J299" s="3" t="s">
        <v>455</v>
      </c>
      <c r="K299" s="3" t="s">
        <v>1095</v>
      </c>
      <c r="L299" s="252" t="s">
        <v>383</v>
      </c>
    </row>
    <row r="300" spans="2:12" hidden="1" x14ac:dyDescent="0.25">
      <c r="B300" s="214">
        <v>2</v>
      </c>
      <c r="C300" s="214">
        <v>3</v>
      </c>
      <c r="D300" s="214">
        <v>4</v>
      </c>
      <c r="E300" s="215">
        <v>25</v>
      </c>
      <c r="F300" s="175"/>
      <c r="G300" s="176" t="s">
        <v>1274</v>
      </c>
      <c r="H300" s="175" t="s">
        <v>1251</v>
      </c>
      <c r="I300" s="175" t="s">
        <v>1252</v>
      </c>
      <c r="J300" s="177"/>
      <c r="K300" s="175"/>
      <c r="L300" s="178"/>
    </row>
    <row r="301" spans="2:12" x14ac:dyDescent="0.25">
      <c r="B301" s="125">
        <v>2</v>
      </c>
      <c r="C301" s="125">
        <v>3</v>
      </c>
      <c r="D301" s="125">
        <v>4</v>
      </c>
      <c r="E301" s="125">
        <v>25</v>
      </c>
      <c r="G301" s="3" t="s">
        <v>1274</v>
      </c>
      <c r="H301" s="125" t="s">
        <v>1251</v>
      </c>
      <c r="I301" s="125" t="s">
        <v>1252</v>
      </c>
      <c r="J301" s="3" t="s">
        <v>1469</v>
      </c>
      <c r="K301" s="3" t="s">
        <v>1470</v>
      </c>
      <c r="L301" s="252" t="s">
        <v>383</v>
      </c>
    </row>
    <row r="302" spans="2:12" x14ac:dyDescent="0.25">
      <c r="B302" s="125">
        <v>2</v>
      </c>
      <c r="C302" s="125">
        <v>3</v>
      </c>
      <c r="D302" s="125">
        <v>4</v>
      </c>
      <c r="E302" s="125">
        <v>25</v>
      </c>
      <c r="G302" s="3" t="s">
        <v>1274</v>
      </c>
      <c r="H302" s="125" t="s">
        <v>1251</v>
      </c>
      <c r="I302" s="125" t="s">
        <v>1252</v>
      </c>
      <c r="J302" s="3" t="s">
        <v>1471</v>
      </c>
      <c r="K302" s="3" t="s">
        <v>1472</v>
      </c>
      <c r="L302" s="252" t="s">
        <v>383</v>
      </c>
    </row>
    <row r="303" spans="2:12" x14ac:dyDescent="0.25">
      <c r="B303" s="125">
        <v>2</v>
      </c>
      <c r="C303" s="125">
        <v>3</v>
      </c>
      <c r="D303" s="125">
        <v>4</v>
      </c>
      <c r="E303" s="125">
        <v>25</v>
      </c>
      <c r="G303" s="3" t="s">
        <v>1274</v>
      </c>
      <c r="H303" s="125" t="s">
        <v>1251</v>
      </c>
      <c r="I303" s="125" t="s">
        <v>1252</v>
      </c>
      <c r="J303" s="3" t="s">
        <v>440</v>
      </c>
      <c r="K303" s="3" t="s">
        <v>441</v>
      </c>
      <c r="L303" s="252" t="s">
        <v>383</v>
      </c>
    </row>
    <row r="304" spans="2:12" x14ac:dyDescent="0.25">
      <c r="B304" s="125">
        <v>2</v>
      </c>
      <c r="C304" s="125">
        <v>3</v>
      </c>
      <c r="D304" s="125">
        <v>4</v>
      </c>
      <c r="E304" s="125">
        <v>25</v>
      </c>
      <c r="G304" s="3" t="s">
        <v>1274</v>
      </c>
      <c r="H304" s="125" t="s">
        <v>1251</v>
      </c>
      <c r="I304" s="125" t="s">
        <v>1252</v>
      </c>
      <c r="J304" s="3" t="s">
        <v>455</v>
      </c>
      <c r="K304" s="3" t="s">
        <v>1095</v>
      </c>
      <c r="L304" s="252" t="s">
        <v>383</v>
      </c>
    </row>
    <row r="305" spans="2:12" x14ac:dyDescent="0.25">
      <c r="B305" s="125">
        <v>2</v>
      </c>
      <c r="C305" s="125">
        <v>3</v>
      </c>
      <c r="D305" s="125">
        <v>4</v>
      </c>
      <c r="E305" s="125">
        <v>25</v>
      </c>
      <c r="G305" s="3" t="s">
        <v>1274</v>
      </c>
      <c r="H305" s="125" t="s">
        <v>1251</v>
      </c>
      <c r="I305" s="125" t="s">
        <v>1252</v>
      </c>
      <c r="J305" s="3" t="s">
        <v>1179</v>
      </c>
      <c r="K305" s="3" t="s">
        <v>1180</v>
      </c>
      <c r="L305" s="252" t="s">
        <v>383</v>
      </c>
    </row>
    <row r="306" spans="2:12" x14ac:dyDescent="0.25">
      <c r="B306" s="125">
        <v>2</v>
      </c>
      <c r="C306" s="125">
        <v>3</v>
      </c>
      <c r="D306" s="125">
        <v>4</v>
      </c>
      <c r="E306" s="125">
        <v>25</v>
      </c>
      <c r="G306" s="3" t="s">
        <v>1274</v>
      </c>
      <c r="H306" s="125" t="s">
        <v>1251</v>
      </c>
      <c r="I306" s="125" t="s">
        <v>1252</v>
      </c>
      <c r="J306" s="3" t="s">
        <v>1284</v>
      </c>
      <c r="K306" s="3" t="s">
        <v>1285</v>
      </c>
      <c r="L306" s="252" t="s">
        <v>383</v>
      </c>
    </row>
    <row r="307" spans="2:12" hidden="1" x14ac:dyDescent="0.25">
      <c r="B307" s="210">
        <v>2</v>
      </c>
      <c r="C307" s="210">
        <v>3</v>
      </c>
      <c r="D307" s="210">
        <v>5</v>
      </c>
      <c r="E307" s="211"/>
      <c r="F307" s="167"/>
      <c r="G307" s="168"/>
      <c r="H307" s="167"/>
      <c r="I307" s="167"/>
      <c r="J307" s="169"/>
      <c r="K307" s="167" t="s">
        <v>1286</v>
      </c>
      <c r="L307" s="170"/>
    </row>
    <row r="308" spans="2:12" hidden="1" x14ac:dyDescent="0.25">
      <c r="B308" s="212">
        <v>2</v>
      </c>
      <c r="C308" s="212">
        <v>3</v>
      </c>
      <c r="D308" s="212">
        <v>5</v>
      </c>
      <c r="E308" s="213">
        <v>2</v>
      </c>
      <c r="F308" s="171"/>
      <c r="G308" s="172" t="s">
        <v>1099</v>
      </c>
      <c r="H308" s="171"/>
      <c r="I308" s="171"/>
      <c r="J308" s="173"/>
      <c r="K308" s="171"/>
      <c r="L308" s="174"/>
    </row>
    <row r="309" spans="2:12" hidden="1" x14ac:dyDescent="0.25">
      <c r="B309" s="214">
        <v>2</v>
      </c>
      <c r="C309" s="214">
        <v>3</v>
      </c>
      <c r="D309" s="214">
        <v>5</v>
      </c>
      <c r="E309" s="215">
        <v>2</v>
      </c>
      <c r="F309" s="175"/>
      <c r="G309" s="176" t="s">
        <v>1099</v>
      </c>
      <c r="H309" s="175" t="s">
        <v>442</v>
      </c>
      <c r="I309" s="175" t="s">
        <v>443</v>
      </c>
      <c r="J309" s="177"/>
      <c r="K309" s="175"/>
      <c r="L309" s="178"/>
    </row>
    <row r="310" spans="2:12" x14ac:dyDescent="0.25">
      <c r="B310" s="253">
        <v>2</v>
      </c>
      <c r="C310" s="253">
        <v>3</v>
      </c>
      <c r="D310" s="253">
        <v>5</v>
      </c>
      <c r="E310" s="253">
        <v>2</v>
      </c>
      <c r="F310" s="254"/>
      <c r="G310" s="254" t="s">
        <v>1099</v>
      </c>
      <c r="H310" s="253" t="s">
        <v>442</v>
      </c>
      <c r="I310" s="253" t="s">
        <v>443</v>
      </c>
      <c r="J310" s="254" t="s">
        <v>1634</v>
      </c>
      <c r="K310" s="254" t="s">
        <v>1635</v>
      </c>
      <c r="L310" s="255" t="s">
        <v>383</v>
      </c>
    </row>
    <row r="311" spans="2:12" x14ac:dyDescent="0.25">
      <c r="B311" s="253">
        <v>2</v>
      </c>
      <c r="C311" s="253">
        <v>3</v>
      </c>
      <c r="D311" s="253">
        <v>5</v>
      </c>
      <c r="E311" s="253">
        <v>2</v>
      </c>
      <c r="F311" s="254"/>
      <c r="G311" s="254" t="s">
        <v>1099</v>
      </c>
      <c r="H311" s="253" t="s">
        <v>442</v>
      </c>
      <c r="I311" s="253" t="s">
        <v>443</v>
      </c>
      <c r="J311" s="254" t="s">
        <v>1636</v>
      </c>
      <c r="K311" s="254" t="s">
        <v>1637</v>
      </c>
      <c r="L311" s="255" t="s">
        <v>383</v>
      </c>
    </row>
    <row r="312" spans="2:12" x14ac:dyDescent="0.25">
      <c r="B312" s="253">
        <v>2</v>
      </c>
      <c r="C312" s="253">
        <v>3</v>
      </c>
      <c r="D312" s="253">
        <v>5</v>
      </c>
      <c r="E312" s="253">
        <v>2</v>
      </c>
      <c r="F312" s="254"/>
      <c r="G312" s="254" t="s">
        <v>1099</v>
      </c>
      <c r="H312" s="253" t="s">
        <v>442</v>
      </c>
      <c r="I312" s="253" t="s">
        <v>443</v>
      </c>
      <c r="J312" s="254" t="s">
        <v>1638</v>
      </c>
      <c r="K312" s="254" t="s">
        <v>1639</v>
      </c>
      <c r="L312" s="255" t="s">
        <v>383</v>
      </c>
    </row>
    <row r="313" spans="2:12" x14ac:dyDescent="0.25">
      <c r="B313" s="253">
        <v>2</v>
      </c>
      <c r="C313" s="253">
        <v>3</v>
      </c>
      <c r="D313" s="253">
        <v>5</v>
      </c>
      <c r="E313" s="253">
        <v>2</v>
      </c>
      <c r="F313" s="254"/>
      <c r="G313" s="254" t="s">
        <v>1099</v>
      </c>
      <c r="H313" s="253" t="s">
        <v>442</v>
      </c>
      <c r="I313" s="253" t="s">
        <v>443</v>
      </c>
      <c r="J313" s="254" t="s">
        <v>1640</v>
      </c>
      <c r="K313" s="254" t="s">
        <v>1641</v>
      </c>
      <c r="L313" s="255" t="s">
        <v>383</v>
      </c>
    </row>
    <row r="314" spans="2:12" x14ac:dyDescent="0.25">
      <c r="B314" s="125">
        <v>2</v>
      </c>
      <c r="C314" s="125">
        <v>3</v>
      </c>
      <c r="D314" s="125">
        <v>5</v>
      </c>
      <c r="E314" s="125">
        <v>2</v>
      </c>
      <c r="G314" s="3" t="s">
        <v>1099</v>
      </c>
      <c r="H314" s="125" t="s">
        <v>442</v>
      </c>
      <c r="I314" s="125" t="s">
        <v>443</v>
      </c>
      <c r="J314" s="3" t="s">
        <v>440</v>
      </c>
      <c r="K314" s="3" t="s">
        <v>441</v>
      </c>
      <c r="L314" s="252" t="s">
        <v>383</v>
      </c>
    </row>
    <row r="315" spans="2:12" x14ac:dyDescent="0.25">
      <c r="B315" s="125">
        <v>2</v>
      </c>
      <c r="C315" s="125">
        <v>3</v>
      </c>
      <c r="D315" s="125">
        <v>5</v>
      </c>
      <c r="E315" s="125">
        <v>2</v>
      </c>
      <c r="G315" s="3" t="s">
        <v>1099</v>
      </c>
      <c r="H315" s="125" t="s">
        <v>442</v>
      </c>
      <c r="I315" s="125" t="s">
        <v>443</v>
      </c>
      <c r="J315" s="3" t="s">
        <v>455</v>
      </c>
      <c r="K315" s="3" t="s">
        <v>1095</v>
      </c>
      <c r="L315" s="252" t="s">
        <v>383</v>
      </c>
    </row>
    <row r="316" spans="2:12" hidden="1" x14ac:dyDescent="0.25">
      <c r="B316" s="212">
        <v>2</v>
      </c>
      <c r="C316" s="212">
        <v>3</v>
      </c>
      <c r="D316" s="212">
        <v>5</v>
      </c>
      <c r="E316" s="213">
        <v>15</v>
      </c>
      <c r="F316" s="171"/>
      <c r="G316" s="172" t="s">
        <v>344</v>
      </c>
      <c r="H316" s="171"/>
      <c r="I316" s="171"/>
      <c r="J316" s="173"/>
      <c r="K316" s="171"/>
      <c r="L316" s="174"/>
    </row>
    <row r="317" spans="2:12" hidden="1" x14ac:dyDescent="0.25">
      <c r="B317" s="214">
        <v>2</v>
      </c>
      <c r="C317" s="214">
        <v>3</v>
      </c>
      <c r="D317" s="214">
        <v>5</v>
      </c>
      <c r="E317" s="215">
        <v>15</v>
      </c>
      <c r="F317" s="175"/>
      <c r="G317" s="176" t="s">
        <v>344</v>
      </c>
      <c r="H317" s="175" t="s">
        <v>1123</v>
      </c>
      <c r="I317" s="175" t="s">
        <v>1124</v>
      </c>
      <c r="J317" s="177"/>
      <c r="K317" s="175"/>
      <c r="L317" s="178"/>
    </row>
    <row r="318" spans="2:12" x14ac:dyDescent="0.25">
      <c r="B318" s="253">
        <v>2</v>
      </c>
      <c r="C318" s="253">
        <v>3</v>
      </c>
      <c r="D318" s="253">
        <v>5</v>
      </c>
      <c r="E318" s="253">
        <v>15</v>
      </c>
      <c r="F318" s="254"/>
      <c r="G318" s="254" t="s">
        <v>344</v>
      </c>
      <c r="H318" s="253" t="s">
        <v>1123</v>
      </c>
      <c r="I318" s="253" t="s">
        <v>1124</v>
      </c>
      <c r="J318" s="254" t="s">
        <v>1642</v>
      </c>
      <c r="K318" s="254" t="s">
        <v>1643</v>
      </c>
      <c r="L318" s="255" t="s">
        <v>383</v>
      </c>
    </row>
    <row r="319" spans="2:12" x14ac:dyDescent="0.25">
      <c r="B319" s="125">
        <v>2</v>
      </c>
      <c r="C319" s="125">
        <v>3</v>
      </c>
      <c r="D319" s="125">
        <v>5</v>
      </c>
      <c r="E319" s="125">
        <v>15</v>
      </c>
      <c r="G319" s="3" t="s">
        <v>344</v>
      </c>
      <c r="H319" s="125" t="s">
        <v>1123</v>
      </c>
      <c r="I319" s="125" t="s">
        <v>1124</v>
      </c>
      <c r="J319" s="3" t="s">
        <v>440</v>
      </c>
      <c r="K319" s="3" t="s">
        <v>441</v>
      </c>
      <c r="L319" s="252" t="s">
        <v>383</v>
      </c>
    </row>
    <row r="320" spans="2:12" hidden="1" x14ac:dyDescent="0.25">
      <c r="B320" s="212">
        <v>2</v>
      </c>
      <c r="C320" s="212">
        <v>3</v>
      </c>
      <c r="D320" s="212">
        <v>5</v>
      </c>
      <c r="E320" s="213">
        <v>18</v>
      </c>
      <c r="F320" s="171"/>
      <c r="G320" s="172" t="s">
        <v>1141</v>
      </c>
      <c r="H320" s="171"/>
      <c r="I320" s="171"/>
      <c r="J320" s="173"/>
      <c r="K320" s="171"/>
      <c r="L320" s="174"/>
    </row>
    <row r="321" spans="2:12" hidden="1" x14ac:dyDescent="0.25">
      <c r="B321" s="214">
        <v>2</v>
      </c>
      <c r="C321" s="214">
        <v>3</v>
      </c>
      <c r="D321" s="214">
        <v>5</v>
      </c>
      <c r="E321" s="215">
        <v>18</v>
      </c>
      <c r="F321" s="175"/>
      <c r="G321" s="176" t="s">
        <v>1141</v>
      </c>
      <c r="H321" s="175" t="s">
        <v>444</v>
      </c>
      <c r="I321" s="175" t="s">
        <v>445</v>
      </c>
      <c r="J321" s="177"/>
      <c r="K321" s="175"/>
      <c r="L321" s="178"/>
    </row>
    <row r="322" spans="2:12" x14ac:dyDescent="0.25">
      <c r="B322" s="125">
        <v>2</v>
      </c>
      <c r="C322" s="125">
        <v>3</v>
      </c>
      <c r="D322" s="125">
        <v>5</v>
      </c>
      <c r="E322" s="125">
        <v>18</v>
      </c>
      <c r="G322" s="3" t="s">
        <v>1141</v>
      </c>
      <c r="H322" s="125" t="s">
        <v>444</v>
      </c>
      <c r="I322" s="125" t="s">
        <v>445</v>
      </c>
      <c r="J322" s="3" t="s">
        <v>1541</v>
      </c>
      <c r="K322" s="3" t="s">
        <v>1542</v>
      </c>
      <c r="L322" s="252" t="s">
        <v>383</v>
      </c>
    </row>
    <row r="323" spans="2:12" x14ac:dyDescent="0.25">
      <c r="B323" s="253">
        <v>2</v>
      </c>
      <c r="C323" s="253">
        <v>3</v>
      </c>
      <c r="D323" s="253">
        <v>5</v>
      </c>
      <c r="E323" s="253">
        <v>18</v>
      </c>
      <c r="F323" s="254"/>
      <c r="G323" s="254" t="s">
        <v>1141</v>
      </c>
      <c r="H323" s="253" t="s">
        <v>444</v>
      </c>
      <c r="I323" s="253" t="s">
        <v>445</v>
      </c>
      <c r="J323" s="254" t="s">
        <v>1644</v>
      </c>
      <c r="K323" s="254" t="s">
        <v>1645</v>
      </c>
      <c r="L323" s="255" t="s">
        <v>383</v>
      </c>
    </row>
    <row r="324" spans="2:12" x14ac:dyDescent="0.25">
      <c r="B324" s="253">
        <v>2</v>
      </c>
      <c r="C324" s="253">
        <v>3</v>
      </c>
      <c r="D324" s="253">
        <v>5</v>
      </c>
      <c r="E324" s="253">
        <v>18</v>
      </c>
      <c r="F324" s="254"/>
      <c r="G324" s="254" t="s">
        <v>1141</v>
      </c>
      <c r="H324" s="253" t="s">
        <v>444</v>
      </c>
      <c r="I324" s="253" t="s">
        <v>445</v>
      </c>
      <c r="J324" s="254" t="s">
        <v>1634</v>
      </c>
      <c r="K324" s="254" t="s">
        <v>1635</v>
      </c>
      <c r="L324" s="255" t="s">
        <v>383</v>
      </c>
    </row>
    <row r="325" spans="2:12" x14ac:dyDescent="0.25">
      <c r="B325" s="253">
        <v>2</v>
      </c>
      <c r="C325" s="253">
        <v>3</v>
      </c>
      <c r="D325" s="253">
        <v>5</v>
      </c>
      <c r="E325" s="253">
        <v>18</v>
      </c>
      <c r="F325" s="254"/>
      <c r="G325" s="254" t="s">
        <v>1141</v>
      </c>
      <c r="H325" s="253" t="s">
        <v>444</v>
      </c>
      <c r="I325" s="253" t="s">
        <v>445</v>
      </c>
      <c r="J325" s="254" t="s">
        <v>1646</v>
      </c>
      <c r="K325" s="254" t="s">
        <v>1647</v>
      </c>
      <c r="L325" s="255" t="s">
        <v>383</v>
      </c>
    </row>
    <row r="326" spans="2:12" x14ac:dyDescent="0.25">
      <c r="B326" s="253">
        <v>2</v>
      </c>
      <c r="C326" s="253">
        <v>3</v>
      </c>
      <c r="D326" s="253">
        <v>5</v>
      </c>
      <c r="E326" s="253">
        <v>18</v>
      </c>
      <c r="F326" s="254"/>
      <c r="G326" s="254" t="s">
        <v>1141</v>
      </c>
      <c r="H326" s="253" t="s">
        <v>444</v>
      </c>
      <c r="I326" s="253" t="s">
        <v>445</v>
      </c>
      <c r="J326" s="254" t="s">
        <v>1648</v>
      </c>
      <c r="K326" s="254" t="s">
        <v>1649</v>
      </c>
      <c r="L326" s="255" t="s">
        <v>383</v>
      </c>
    </row>
    <row r="327" spans="2:12" x14ac:dyDescent="0.25">
      <c r="B327" s="253">
        <v>2</v>
      </c>
      <c r="C327" s="253">
        <v>3</v>
      </c>
      <c r="D327" s="253">
        <v>5</v>
      </c>
      <c r="E327" s="253">
        <v>18</v>
      </c>
      <c r="F327" s="254"/>
      <c r="G327" s="254" t="s">
        <v>1141</v>
      </c>
      <c r="H327" s="253" t="s">
        <v>444</v>
      </c>
      <c r="I327" s="253" t="s">
        <v>445</v>
      </c>
      <c r="J327" s="254" t="s">
        <v>1650</v>
      </c>
      <c r="K327" s="254" t="s">
        <v>1651</v>
      </c>
      <c r="L327" s="255" t="s">
        <v>383</v>
      </c>
    </row>
    <row r="328" spans="2:12" x14ac:dyDescent="0.25">
      <c r="B328" s="253">
        <v>2</v>
      </c>
      <c r="C328" s="253">
        <v>3</v>
      </c>
      <c r="D328" s="253">
        <v>5</v>
      </c>
      <c r="E328" s="253">
        <v>18</v>
      </c>
      <c r="F328" s="254"/>
      <c r="G328" s="254" t="s">
        <v>1141</v>
      </c>
      <c r="H328" s="253" t="s">
        <v>444</v>
      </c>
      <c r="I328" s="253" t="s">
        <v>445</v>
      </c>
      <c r="J328" s="254" t="s">
        <v>1642</v>
      </c>
      <c r="K328" s="254" t="s">
        <v>1643</v>
      </c>
      <c r="L328" s="255" t="s">
        <v>383</v>
      </c>
    </row>
    <row r="329" spans="2:12" x14ac:dyDescent="0.25">
      <c r="B329" s="253">
        <v>2</v>
      </c>
      <c r="C329" s="253">
        <v>3</v>
      </c>
      <c r="D329" s="253">
        <v>5</v>
      </c>
      <c r="E329" s="253">
        <v>18</v>
      </c>
      <c r="F329" s="254"/>
      <c r="G329" s="254" t="s">
        <v>1141</v>
      </c>
      <c r="H329" s="253" t="s">
        <v>444</v>
      </c>
      <c r="I329" s="253" t="s">
        <v>445</v>
      </c>
      <c r="J329" s="254" t="s">
        <v>1652</v>
      </c>
      <c r="K329" s="254" t="s">
        <v>1653</v>
      </c>
      <c r="L329" s="255" t="s">
        <v>383</v>
      </c>
    </row>
    <row r="330" spans="2:12" x14ac:dyDescent="0.25">
      <c r="B330" s="253">
        <v>2</v>
      </c>
      <c r="C330" s="253">
        <v>3</v>
      </c>
      <c r="D330" s="253">
        <v>5</v>
      </c>
      <c r="E330" s="253">
        <v>18</v>
      </c>
      <c r="F330" s="254"/>
      <c r="G330" s="254" t="s">
        <v>1141</v>
      </c>
      <c r="H330" s="253" t="s">
        <v>444</v>
      </c>
      <c r="I330" s="253" t="s">
        <v>445</v>
      </c>
      <c r="J330" s="254" t="s">
        <v>1654</v>
      </c>
      <c r="K330" s="254" t="s">
        <v>1655</v>
      </c>
      <c r="L330" s="255" t="s">
        <v>383</v>
      </c>
    </row>
    <row r="331" spans="2:12" x14ac:dyDescent="0.25">
      <c r="B331" s="253">
        <v>2</v>
      </c>
      <c r="C331" s="253">
        <v>3</v>
      </c>
      <c r="D331" s="253">
        <v>5</v>
      </c>
      <c r="E331" s="253">
        <v>18</v>
      </c>
      <c r="F331" s="254"/>
      <c r="G331" s="254" t="s">
        <v>1141</v>
      </c>
      <c r="H331" s="253" t="s">
        <v>444</v>
      </c>
      <c r="I331" s="253" t="s">
        <v>445</v>
      </c>
      <c r="J331" s="254" t="s">
        <v>1656</v>
      </c>
      <c r="K331" s="254" t="s">
        <v>1657</v>
      </c>
      <c r="L331" s="255" t="s">
        <v>383</v>
      </c>
    </row>
    <row r="332" spans="2:12" x14ac:dyDescent="0.25">
      <c r="B332" s="253">
        <v>2</v>
      </c>
      <c r="C332" s="253">
        <v>3</v>
      </c>
      <c r="D332" s="253">
        <v>5</v>
      </c>
      <c r="E332" s="253">
        <v>18</v>
      </c>
      <c r="F332" s="254"/>
      <c r="G332" s="254" t="s">
        <v>1141</v>
      </c>
      <c r="H332" s="253" t="s">
        <v>444</v>
      </c>
      <c r="I332" s="253" t="s">
        <v>445</v>
      </c>
      <c r="J332" s="254" t="s">
        <v>1636</v>
      </c>
      <c r="K332" s="254" t="s">
        <v>1637</v>
      </c>
      <c r="L332" s="255" t="s">
        <v>383</v>
      </c>
    </row>
    <row r="333" spans="2:12" x14ac:dyDescent="0.25">
      <c r="B333" s="253">
        <v>2</v>
      </c>
      <c r="C333" s="253">
        <v>3</v>
      </c>
      <c r="D333" s="253">
        <v>5</v>
      </c>
      <c r="E333" s="253">
        <v>18</v>
      </c>
      <c r="F333" s="254"/>
      <c r="G333" s="254" t="s">
        <v>1141</v>
      </c>
      <c r="H333" s="253" t="s">
        <v>444</v>
      </c>
      <c r="I333" s="253" t="s">
        <v>445</v>
      </c>
      <c r="J333" s="254" t="s">
        <v>1638</v>
      </c>
      <c r="K333" s="254" t="s">
        <v>1639</v>
      </c>
      <c r="L333" s="255" t="s">
        <v>383</v>
      </c>
    </row>
    <row r="334" spans="2:12" x14ac:dyDescent="0.25">
      <c r="B334" s="253">
        <v>2</v>
      </c>
      <c r="C334" s="253">
        <v>3</v>
      </c>
      <c r="D334" s="253">
        <v>5</v>
      </c>
      <c r="E334" s="253">
        <v>18</v>
      </c>
      <c r="F334" s="254"/>
      <c r="G334" s="254" t="s">
        <v>1141</v>
      </c>
      <c r="H334" s="253" t="s">
        <v>444</v>
      </c>
      <c r="I334" s="253" t="s">
        <v>445</v>
      </c>
      <c r="J334" s="254" t="s">
        <v>1640</v>
      </c>
      <c r="K334" s="254" t="s">
        <v>1641</v>
      </c>
      <c r="L334" s="255" t="s">
        <v>383</v>
      </c>
    </row>
    <row r="335" spans="2:12" x14ac:dyDescent="0.25">
      <c r="B335" s="253">
        <v>2</v>
      </c>
      <c r="C335" s="253">
        <v>3</v>
      </c>
      <c r="D335" s="253">
        <v>5</v>
      </c>
      <c r="E335" s="253">
        <v>18</v>
      </c>
      <c r="F335" s="254"/>
      <c r="G335" s="254" t="s">
        <v>1141</v>
      </c>
      <c r="H335" s="253" t="s">
        <v>444</v>
      </c>
      <c r="I335" s="253" t="s">
        <v>445</v>
      </c>
      <c r="J335" s="254" t="s">
        <v>1658</v>
      </c>
      <c r="K335" s="254" t="s">
        <v>1659</v>
      </c>
      <c r="L335" s="255" t="s">
        <v>383</v>
      </c>
    </row>
    <row r="336" spans="2:12" x14ac:dyDescent="0.25">
      <c r="B336" s="125">
        <v>2</v>
      </c>
      <c r="C336" s="125">
        <v>3</v>
      </c>
      <c r="D336" s="125">
        <v>5</v>
      </c>
      <c r="E336" s="125">
        <v>18</v>
      </c>
      <c r="G336" s="3" t="s">
        <v>1141</v>
      </c>
      <c r="H336" s="125" t="s">
        <v>444</v>
      </c>
      <c r="I336" s="125" t="s">
        <v>445</v>
      </c>
      <c r="J336" s="3" t="s">
        <v>440</v>
      </c>
      <c r="K336" s="3" t="s">
        <v>441</v>
      </c>
      <c r="L336" s="252" t="s">
        <v>383</v>
      </c>
    </row>
    <row r="337" spans="2:12" x14ac:dyDescent="0.25">
      <c r="B337" s="253">
        <v>2</v>
      </c>
      <c r="C337" s="253">
        <v>3</v>
      </c>
      <c r="D337" s="253">
        <v>5</v>
      </c>
      <c r="E337" s="253">
        <v>18</v>
      </c>
      <c r="F337" s="254"/>
      <c r="G337" s="254" t="s">
        <v>1141</v>
      </c>
      <c r="H337" s="253" t="s">
        <v>444</v>
      </c>
      <c r="I337" s="253" t="s">
        <v>445</v>
      </c>
      <c r="J337" s="254" t="s">
        <v>455</v>
      </c>
      <c r="K337" s="254" t="s">
        <v>1095</v>
      </c>
      <c r="L337" s="255" t="s">
        <v>383</v>
      </c>
    </row>
    <row r="338" spans="2:12" hidden="1" x14ac:dyDescent="0.25">
      <c r="B338" s="214">
        <v>2</v>
      </c>
      <c r="C338" s="214">
        <v>3</v>
      </c>
      <c r="D338" s="214">
        <v>5</v>
      </c>
      <c r="E338" s="215">
        <v>18</v>
      </c>
      <c r="F338" s="175"/>
      <c r="G338" s="176" t="s">
        <v>1141</v>
      </c>
      <c r="H338" s="175" t="s">
        <v>1287</v>
      </c>
      <c r="I338" s="175" t="s">
        <v>1288</v>
      </c>
      <c r="J338" s="177"/>
      <c r="K338" s="175"/>
      <c r="L338" s="178"/>
    </row>
    <row r="339" spans="2:12" x14ac:dyDescent="0.25">
      <c r="B339" s="125">
        <v>2</v>
      </c>
      <c r="C339" s="125">
        <v>3</v>
      </c>
      <c r="D339" s="125">
        <v>5</v>
      </c>
      <c r="E339" s="125">
        <v>18</v>
      </c>
      <c r="G339" s="3" t="s">
        <v>1141</v>
      </c>
      <c r="H339" s="125" t="s">
        <v>1287</v>
      </c>
      <c r="I339" s="125" t="s">
        <v>1288</v>
      </c>
      <c r="J339" s="3" t="s">
        <v>455</v>
      </c>
      <c r="K339" s="3" t="s">
        <v>1095</v>
      </c>
      <c r="L339" s="252" t="s">
        <v>383</v>
      </c>
    </row>
    <row r="340" spans="2:12" hidden="1" x14ac:dyDescent="0.25">
      <c r="B340" s="212">
        <v>2</v>
      </c>
      <c r="C340" s="212">
        <v>3</v>
      </c>
      <c r="D340" s="212">
        <v>5</v>
      </c>
      <c r="E340" s="213">
        <v>20</v>
      </c>
      <c r="F340" s="171"/>
      <c r="G340" s="172" t="s">
        <v>1137</v>
      </c>
      <c r="H340" s="171"/>
      <c r="I340" s="171"/>
      <c r="J340" s="173"/>
      <c r="K340" s="171"/>
      <c r="L340" s="174"/>
    </row>
    <row r="341" spans="2:12" hidden="1" x14ac:dyDescent="0.25">
      <c r="B341" s="214">
        <v>2</v>
      </c>
      <c r="C341" s="214">
        <v>3</v>
      </c>
      <c r="D341" s="214">
        <v>5</v>
      </c>
      <c r="E341" s="215">
        <v>20</v>
      </c>
      <c r="F341" s="175"/>
      <c r="G341" s="176" t="s">
        <v>1137</v>
      </c>
      <c r="H341" s="175" t="s">
        <v>1482</v>
      </c>
      <c r="I341" s="175" t="s">
        <v>457</v>
      </c>
      <c r="J341" s="177"/>
      <c r="K341" s="175"/>
      <c r="L341" s="178"/>
    </row>
    <row r="342" spans="2:12" x14ac:dyDescent="0.25">
      <c r="B342" s="253">
        <v>2</v>
      </c>
      <c r="C342" s="253">
        <v>3</v>
      </c>
      <c r="D342" s="253">
        <v>5</v>
      </c>
      <c r="E342" s="253">
        <v>20</v>
      </c>
      <c r="F342" s="254"/>
      <c r="G342" s="254" t="s">
        <v>1137</v>
      </c>
      <c r="H342" s="253" t="s">
        <v>1482</v>
      </c>
      <c r="I342" s="253" t="s">
        <v>457</v>
      </c>
      <c r="J342" s="254" t="s">
        <v>1652</v>
      </c>
      <c r="K342" s="254" t="s">
        <v>1653</v>
      </c>
      <c r="L342" s="252" t="s">
        <v>383</v>
      </c>
    </row>
    <row r="343" spans="2:12" hidden="1" x14ac:dyDescent="0.25">
      <c r="B343" s="212">
        <v>2</v>
      </c>
      <c r="C343" s="212">
        <v>3</v>
      </c>
      <c r="D343" s="212">
        <v>5</v>
      </c>
      <c r="E343" s="213">
        <v>22</v>
      </c>
      <c r="F343" s="171"/>
      <c r="G343" s="172" t="s">
        <v>1289</v>
      </c>
      <c r="H343" s="171"/>
      <c r="I343" s="171"/>
      <c r="J343" s="173"/>
      <c r="K343" s="171"/>
      <c r="L343" s="174"/>
    </row>
    <row r="344" spans="2:12" hidden="1" x14ac:dyDescent="0.25">
      <c r="B344" s="214">
        <v>2</v>
      </c>
      <c r="C344" s="214">
        <v>3</v>
      </c>
      <c r="D344" s="214">
        <v>5</v>
      </c>
      <c r="E344" s="215">
        <v>22</v>
      </c>
      <c r="F344" s="175"/>
      <c r="G344" s="176" t="s">
        <v>1289</v>
      </c>
      <c r="H344" s="175" t="s">
        <v>1183</v>
      </c>
      <c r="I344" s="175" t="s">
        <v>1184</v>
      </c>
      <c r="J344" s="177"/>
      <c r="K344" s="175"/>
      <c r="L344" s="178"/>
    </row>
    <row r="345" spans="2:12" x14ac:dyDescent="0.25">
      <c r="B345" s="125">
        <v>2</v>
      </c>
      <c r="C345" s="125">
        <v>3</v>
      </c>
      <c r="D345" s="125">
        <v>5</v>
      </c>
      <c r="E345" s="125">
        <v>22</v>
      </c>
      <c r="G345" s="3" t="s">
        <v>1289</v>
      </c>
      <c r="H345" s="125" t="s">
        <v>1183</v>
      </c>
      <c r="I345" s="125" t="s">
        <v>1184</v>
      </c>
      <c r="J345" s="3" t="s">
        <v>1185</v>
      </c>
      <c r="K345" s="3" t="s">
        <v>1607</v>
      </c>
      <c r="L345" s="252" t="s">
        <v>383</v>
      </c>
    </row>
    <row r="346" spans="2:12" hidden="1" x14ac:dyDescent="0.25">
      <c r="B346" s="214">
        <v>2</v>
      </c>
      <c r="C346" s="214">
        <v>3</v>
      </c>
      <c r="D346" s="214">
        <v>5</v>
      </c>
      <c r="E346" s="215">
        <v>22</v>
      </c>
      <c r="F346" s="175"/>
      <c r="G346" s="176" t="s">
        <v>1289</v>
      </c>
      <c r="H346" s="175" t="s">
        <v>1251</v>
      </c>
      <c r="I346" s="175" t="s">
        <v>1252</v>
      </c>
      <c r="J346" s="177"/>
      <c r="K346" s="175"/>
      <c r="L346" s="178"/>
    </row>
    <row r="347" spans="2:12" x14ac:dyDescent="0.25">
      <c r="B347" s="125">
        <v>2</v>
      </c>
      <c r="C347" s="125">
        <v>3</v>
      </c>
      <c r="D347" s="125">
        <v>5</v>
      </c>
      <c r="E347" s="125">
        <v>22</v>
      </c>
      <c r="G347" s="3" t="s">
        <v>1289</v>
      </c>
      <c r="H347" s="125" t="s">
        <v>1251</v>
      </c>
      <c r="I347" s="125" t="s">
        <v>1252</v>
      </c>
      <c r="J347" s="3" t="s">
        <v>1179</v>
      </c>
      <c r="K347" s="3" t="s">
        <v>1180</v>
      </c>
      <c r="L347" s="252" t="s">
        <v>383</v>
      </c>
    </row>
    <row r="348" spans="2:12" x14ac:dyDescent="0.25">
      <c r="B348" s="125">
        <v>2</v>
      </c>
      <c r="C348" s="125">
        <v>3</v>
      </c>
      <c r="D348" s="125">
        <v>5</v>
      </c>
      <c r="E348" s="125">
        <v>22</v>
      </c>
      <c r="G348" s="3" t="s">
        <v>1289</v>
      </c>
      <c r="H348" s="125" t="s">
        <v>1251</v>
      </c>
      <c r="I348" s="125" t="s">
        <v>1252</v>
      </c>
      <c r="J348" s="3" t="s">
        <v>1284</v>
      </c>
      <c r="K348" s="3" t="s">
        <v>1285</v>
      </c>
      <c r="L348" s="252" t="s">
        <v>383</v>
      </c>
    </row>
    <row r="349" spans="2:12" hidden="1" x14ac:dyDescent="0.25">
      <c r="B349" s="214">
        <v>2</v>
      </c>
      <c r="C349" s="214">
        <v>3</v>
      </c>
      <c r="D349" s="214">
        <v>5</v>
      </c>
      <c r="E349" s="215">
        <v>22</v>
      </c>
      <c r="F349" s="175"/>
      <c r="G349" s="176" t="s">
        <v>1289</v>
      </c>
      <c r="H349" s="175" t="s">
        <v>1189</v>
      </c>
      <c r="I349" s="175" t="s">
        <v>1190</v>
      </c>
      <c r="J349" s="177"/>
      <c r="K349" s="175"/>
      <c r="L349" s="178"/>
    </row>
    <row r="350" spans="2:12" x14ac:dyDescent="0.25">
      <c r="B350" s="253">
        <v>2</v>
      </c>
      <c r="C350" s="253">
        <v>3</v>
      </c>
      <c r="D350" s="253">
        <v>5</v>
      </c>
      <c r="E350" s="253">
        <v>22</v>
      </c>
      <c r="F350" s="254"/>
      <c r="G350" s="254" t="s">
        <v>1289</v>
      </c>
      <c r="H350" s="253" t="s">
        <v>1189</v>
      </c>
      <c r="I350" s="253" t="s">
        <v>1190</v>
      </c>
      <c r="J350" s="254" t="s">
        <v>1611</v>
      </c>
      <c r="K350" s="254" t="s">
        <v>1612</v>
      </c>
      <c r="L350" s="255" t="s">
        <v>383</v>
      </c>
    </row>
    <row r="351" spans="2:12" x14ac:dyDescent="0.25">
      <c r="B351" s="125">
        <v>2</v>
      </c>
      <c r="C351" s="125">
        <v>3</v>
      </c>
      <c r="D351" s="125">
        <v>5</v>
      </c>
      <c r="E351" s="125">
        <v>22</v>
      </c>
      <c r="G351" s="3" t="s">
        <v>1289</v>
      </c>
      <c r="H351" s="125" t="s">
        <v>1189</v>
      </c>
      <c r="I351" s="125" t="s">
        <v>1190</v>
      </c>
      <c r="J351" s="3" t="s">
        <v>1545</v>
      </c>
      <c r="K351" s="3" t="s">
        <v>1348</v>
      </c>
      <c r="L351" s="252" t="s">
        <v>383</v>
      </c>
    </row>
    <row r="352" spans="2:12" x14ac:dyDescent="0.25">
      <c r="B352" s="253">
        <v>2</v>
      </c>
      <c r="C352" s="253">
        <v>3</v>
      </c>
      <c r="D352" s="253">
        <v>5</v>
      </c>
      <c r="E352" s="253">
        <v>22</v>
      </c>
      <c r="F352" s="254"/>
      <c r="G352" s="254" t="s">
        <v>1289</v>
      </c>
      <c r="H352" s="253" t="s">
        <v>1189</v>
      </c>
      <c r="I352" s="253" t="s">
        <v>1190</v>
      </c>
      <c r="J352" s="254" t="s">
        <v>1613</v>
      </c>
      <c r="K352" s="254" t="s">
        <v>1614</v>
      </c>
      <c r="L352" s="255" t="s">
        <v>383</v>
      </c>
    </row>
    <row r="353" spans="2:12" x14ac:dyDescent="0.25">
      <c r="B353" s="253">
        <v>2</v>
      </c>
      <c r="C353" s="253">
        <v>3</v>
      </c>
      <c r="D353" s="253">
        <v>5</v>
      </c>
      <c r="E353" s="253">
        <v>22</v>
      </c>
      <c r="F353" s="254"/>
      <c r="G353" s="254" t="s">
        <v>1289</v>
      </c>
      <c r="H353" s="253" t="s">
        <v>1189</v>
      </c>
      <c r="I353" s="253" t="s">
        <v>1190</v>
      </c>
      <c r="J353" s="254" t="s">
        <v>1615</v>
      </c>
      <c r="K353" s="254" t="s">
        <v>1616</v>
      </c>
      <c r="L353" s="255" t="s">
        <v>383</v>
      </c>
    </row>
    <row r="354" spans="2:12" x14ac:dyDescent="0.25">
      <c r="B354" s="253">
        <v>2</v>
      </c>
      <c r="C354" s="253">
        <v>3</v>
      </c>
      <c r="D354" s="253">
        <v>5</v>
      </c>
      <c r="E354" s="253">
        <v>22</v>
      </c>
      <c r="F354" s="254"/>
      <c r="G354" s="254" t="s">
        <v>1289</v>
      </c>
      <c r="H354" s="253" t="s">
        <v>1189</v>
      </c>
      <c r="I354" s="253" t="s">
        <v>1190</v>
      </c>
      <c r="J354" s="254" t="s">
        <v>1617</v>
      </c>
      <c r="K354" s="254" t="s">
        <v>1618</v>
      </c>
      <c r="L354" s="255" t="s">
        <v>383</v>
      </c>
    </row>
    <row r="355" spans="2:12" x14ac:dyDescent="0.25">
      <c r="B355" s="253">
        <v>2</v>
      </c>
      <c r="C355" s="253">
        <v>3</v>
      </c>
      <c r="D355" s="253">
        <v>5</v>
      </c>
      <c r="E355" s="253">
        <v>22</v>
      </c>
      <c r="F355" s="254"/>
      <c r="G355" s="254" t="s">
        <v>1289</v>
      </c>
      <c r="H355" s="253" t="s">
        <v>1189</v>
      </c>
      <c r="I355" s="253" t="s">
        <v>1190</v>
      </c>
      <c r="J355" s="254" t="s">
        <v>1619</v>
      </c>
      <c r="K355" s="254" t="s">
        <v>1620</v>
      </c>
      <c r="L355" s="255" t="s">
        <v>383</v>
      </c>
    </row>
    <row r="356" spans="2:12" x14ac:dyDescent="0.25">
      <c r="B356" s="253">
        <v>2</v>
      </c>
      <c r="C356" s="253">
        <v>3</v>
      </c>
      <c r="D356" s="253">
        <v>5</v>
      </c>
      <c r="E356" s="253">
        <v>22</v>
      </c>
      <c r="F356" s="254"/>
      <c r="G356" s="254" t="s">
        <v>1289</v>
      </c>
      <c r="H356" s="253" t="s">
        <v>1189</v>
      </c>
      <c r="I356" s="253" t="s">
        <v>1190</v>
      </c>
      <c r="J356" s="254" t="s">
        <v>1621</v>
      </c>
      <c r="K356" s="254" t="s">
        <v>1622</v>
      </c>
      <c r="L356" s="255" t="s">
        <v>383</v>
      </c>
    </row>
    <row r="357" spans="2:12" x14ac:dyDescent="0.25">
      <c r="B357" s="253">
        <v>2</v>
      </c>
      <c r="C357" s="253">
        <v>3</v>
      </c>
      <c r="D357" s="253">
        <v>5</v>
      </c>
      <c r="E357" s="253">
        <v>22</v>
      </c>
      <c r="F357" s="254"/>
      <c r="G357" s="254" t="s">
        <v>1289</v>
      </c>
      <c r="H357" s="253" t="s">
        <v>1189</v>
      </c>
      <c r="I357" s="253" t="s">
        <v>1190</v>
      </c>
      <c r="J357" s="254" t="s">
        <v>1623</v>
      </c>
      <c r="K357" s="254" t="s">
        <v>1624</v>
      </c>
      <c r="L357" s="255" t="s">
        <v>383</v>
      </c>
    </row>
    <row r="358" spans="2:12" x14ac:dyDescent="0.25">
      <c r="B358" s="253">
        <v>2</v>
      </c>
      <c r="C358" s="253">
        <v>3</v>
      </c>
      <c r="D358" s="253">
        <v>5</v>
      </c>
      <c r="E358" s="253">
        <v>22</v>
      </c>
      <c r="F358" s="254"/>
      <c r="G358" s="254" t="s">
        <v>1289</v>
      </c>
      <c r="H358" s="253" t="s">
        <v>1189</v>
      </c>
      <c r="I358" s="253" t="s">
        <v>1190</v>
      </c>
      <c r="J358" s="254" t="s">
        <v>1625</v>
      </c>
      <c r="K358" s="254" t="s">
        <v>1626</v>
      </c>
      <c r="L358" s="255" t="s">
        <v>383</v>
      </c>
    </row>
    <row r="359" spans="2:12" hidden="1" x14ac:dyDescent="0.25">
      <c r="B359" s="214">
        <v>2</v>
      </c>
      <c r="C359" s="214">
        <v>3</v>
      </c>
      <c r="D359" s="214">
        <v>5</v>
      </c>
      <c r="E359" s="215">
        <v>22</v>
      </c>
      <c r="F359" s="175"/>
      <c r="G359" s="176" t="s">
        <v>1289</v>
      </c>
      <c r="H359" s="175" t="s">
        <v>1290</v>
      </c>
      <c r="I359" s="175" t="s">
        <v>1291</v>
      </c>
      <c r="J359" s="177"/>
      <c r="K359" s="175"/>
      <c r="L359" s="178"/>
    </row>
    <row r="360" spans="2:12" x14ac:dyDescent="0.25">
      <c r="B360" s="253">
        <v>2</v>
      </c>
      <c r="C360" s="253">
        <v>3</v>
      </c>
      <c r="D360" s="253">
        <v>5</v>
      </c>
      <c r="E360" s="253">
        <v>22</v>
      </c>
      <c r="F360" s="254"/>
      <c r="G360" s="254" t="s">
        <v>1289</v>
      </c>
      <c r="H360" s="253" t="s">
        <v>1290</v>
      </c>
      <c r="I360" s="253" t="s">
        <v>1291</v>
      </c>
      <c r="J360" s="254" t="s">
        <v>1654</v>
      </c>
      <c r="K360" s="254" t="s">
        <v>1655</v>
      </c>
      <c r="L360" s="255" t="s">
        <v>383</v>
      </c>
    </row>
    <row r="361" spans="2:12" hidden="1" x14ac:dyDescent="0.25">
      <c r="B361" s="207">
        <v>2</v>
      </c>
      <c r="C361" s="207">
        <v>6</v>
      </c>
      <c r="D361" s="208"/>
      <c r="E361" s="209"/>
      <c r="F361" s="163"/>
      <c r="G361" s="164"/>
      <c r="H361" s="163"/>
      <c r="I361" s="163"/>
      <c r="J361" s="165"/>
      <c r="K361" s="163" t="s">
        <v>1292</v>
      </c>
      <c r="L361" s="166"/>
    </row>
    <row r="362" spans="2:12" hidden="1" x14ac:dyDescent="0.25">
      <c r="B362" s="210">
        <v>2</v>
      </c>
      <c r="C362" s="210">
        <v>6</v>
      </c>
      <c r="D362" s="210">
        <v>8</v>
      </c>
      <c r="E362" s="211"/>
      <c r="F362" s="167"/>
      <c r="G362" s="168"/>
      <c r="H362" s="167"/>
      <c r="I362" s="167"/>
      <c r="J362" s="169"/>
      <c r="K362" s="167" t="s">
        <v>1293</v>
      </c>
      <c r="L362" s="170"/>
    </row>
    <row r="363" spans="2:12" hidden="1" x14ac:dyDescent="0.25">
      <c r="B363" s="212">
        <v>2</v>
      </c>
      <c r="C363" s="212">
        <v>6</v>
      </c>
      <c r="D363" s="212">
        <v>8</v>
      </c>
      <c r="E363" s="213">
        <v>2</v>
      </c>
      <c r="F363" s="171"/>
      <c r="G363" s="172" t="s">
        <v>1099</v>
      </c>
      <c r="H363" s="171"/>
      <c r="I363" s="171"/>
      <c r="J363" s="173"/>
      <c r="K363" s="171"/>
      <c r="L363" s="174"/>
    </row>
    <row r="364" spans="2:12" hidden="1" x14ac:dyDescent="0.25">
      <c r="B364" s="214">
        <v>2</v>
      </c>
      <c r="C364" s="214">
        <v>6</v>
      </c>
      <c r="D364" s="214">
        <v>8</v>
      </c>
      <c r="E364" s="215">
        <v>2</v>
      </c>
      <c r="F364" s="175"/>
      <c r="G364" s="176" t="s">
        <v>1099</v>
      </c>
      <c r="H364" s="175" t="s">
        <v>442</v>
      </c>
      <c r="I364" s="175" t="s">
        <v>443</v>
      </c>
      <c r="J364" s="177"/>
      <c r="K364" s="175"/>
      <c r="L364" s="178"/>
    </row>
    <row r="365" spans="2:12" x14ac:dyDescent="0.25">
      <c r="B365" s="125">
        <v>2</v>
      </c>
      <c r="C365" s="125">
        <v>6</v>
      </c>
      <c r="D365" s="125">
        <v>8</v>
      </c>
      <c r="E365" s="125">
        <v>2</v>
      </c>
      <c r="G365" s="3" t="s">
        <v>1099</v>
      </c>
      <c r="H365" s="125" t="s">
        <v>442</v>
      </c>
      <c r="I365" s="125" t="s">
        <v>443</v>
      </c>
      <c r="J365" s="3" t="s">
        <v>1100</v>
      </c>
      <c r="K365" s="3" t="s">
        <v>1101</v>
      </c>
      <c r="L365" s="252" t="s">
        <v>383</v>
      </c>
    </row>
    <row r="366" spans="2:12" x14ac:dyDescent="0.25">
      <c r="B366" s="125">
        <v>2</v>
      </c>
      <c r="C366" s="125">
        <v>6</v>
      </c>
      <c r="D366" s="125">
        <v>8</v>
      </c>
      <c r="E366" s="125">
        <v>2</v>
      </c>
      <c r="G366" s="3" t="s">
        <v>1099</v>
      </c>
      <c r="H366" s="125" t="s">
        <v>442</v>
      </c>
      <c r="I366" s="125" t="s">
        <v>443</v>
      </c>
      <c r="J366" s="3" t="s">
        <v>1469</v>
      </c>
      <c r="K366" s="3" t="s">
        <v>1470</v>
      </c>
      <c r="L366" s="252" t="s">
        <v>383</v>
      </c>
    </row>
    <row r="367" spans="2:12" x14ac:dyDescent="0.25">
      <c r="B367" s="125">
        <v>2</v>
      </c>
      <c r="C367" s="125">
        <v>6</v>
      </c>
      <c r="D367" s="125">
        <v>8</v>
      </c>
      <c r="E367" s="125">
        <v>2</v>
      </c>
      <c r="G367" s="3" t="s">
        <v>1099</v>
      </c>
      <c r="H367" s="125" t="s">
        <v>442</v>
      </c>
      <c r="I367" s="125" t="s">
        <v>443</v>
      </c>
      <c r="J367" s="3" t="s">
        <v>1471</v>
      </c>
      <c r="K367" s="3" t="s">
        <v>1472</v>
      </c>
      <c r="L367" s="252" t="s">
        <v>383</v>
      </c>
    </row>
    <row r="368" spans="2:12" x14ac:dyDescent="0.25">
      <c r="B368" s="125">
        <v>2</v>
      </c>
      <c r="C368" s="125">
        <v>6</v>
      </c>
      <c r="D368" s="125">
        <v>8</v>
      </c>
      <c r="E368" s="125">
        <v>2</v>
      </c>
      <c r="G368" s="3" t="s">
        <v>1099</v>
      </c>
      <c r="H368" s="125" t="s">
        <v>442</v>
      </c>
      <c r="I368" s="125" t="s">
        <v>443</v>
      </c>
      <c r="J368" s="3" t="s">
        <v>440</v>
      </c>
      <c r="K368" s="3" t="s">
        <v>441</v>
      </c>
      <c r="L368" s="252" t="s">
        <v>383</v>
      </c>
    </row>
    <row r="369" spans="2:12" x14ac:dyDescent="0.25">
      <c r="B369" s="125">
        <v>2</v>
      </c>
      <c r="C369" s="125">
        <v>6</v>
      </c>
      <c r="D369" s="125">
        <v>8</v>
      </c>
      <c r="E369" s="125">
        <v>2</v>
      </c>
      <c r="G369" s="3" t="s">
        <v>1099</v>
      </c>
      <c r="H369" s="125" t="s">
        <v>442</v>
      </c>
      <c r="I369" s="125" t="s">
        <v>443</v>
      </c>
      <c r="J369" s="3" t="s">
        <v>455</v>
      </c>
      <c r="K369" s="3" t="s">
        <v>1095</v>
      </c>
      <c r="L369" s="252" t="s">
        <v>383</v>
      </c>
    </row>
    <row r="370" spans="2:12" hidden="1" x14ac:dyDescent="0.25">
      <c r="B370" s="212">
        <v>2</v>
      </c>
      <c r="C370" s="212">
        <v>6</v>
      </c>
      <c r="D370" s="212">
        <v>8</v>
      </c>
      <c r="E370" s="213">
        <v>12</v>
      </c>
      <c r="F370" s="171"/>
      <c r="G370" s="172" t="s">
        <v>1294</v>
      </c>
      <c r="H370" s="171"/>
      <c r="I370" s="171"/>
      <c r="J370" s="173"/>
      <c r="K370" s="171"/>
      <c r="L370" s="174"/>
    </row>
    <row r="371" spans="2:12" hidden="1" x14ac:dyDescent="0.25">
      <c r="B371" s="214">
        <v>2</v>
      </c>
      <c r="C371" s="214">
        <v>6</v>
      </c>
      <c r="D371" s="214">
        <v>8</v>
      </c>
      <c r="E371" s="215">
        <v>12</v>
      </c>
      <c r="F371" s="175"/>
      <c r="G371" s="176" t="s">
        <v>1294</v>
      </c>
      <c r="H371" s="175" t="s">
        <v>446</v>
      </c>
      <c r="I371" s="175" t="s">
        <v>447</v>
      </c>
      <c r="J371" s="177"/>
      <c r="K371" s="175"/>
      <c r="L371" s="178"/>
    </row>
    <row r="372" spans="2:12" x14ac:dyDescent="0.25">
      <c r="B372" s="125">
        <v>2</v>
      </c>
      <c r="C372" s="125">
        <v>6</v>
      </c>
      <c r="D372" s="125">
        <v>8</v>
      </c>
      <c r="E372" s="125">
        <v>12</v>
      </c>
      <c r="G372" s="3" t="s">
        <v>1294</v>
      </c>
      <c r="H372" s="125" t="s">
        <v>446</v>
      </c>
      <c r="I372" s="125" t="s">
        <v>447</v>
      </c>
      <c r="J372" s="3" t="s">
        <v>1506</v>
      </c>
      <c r="K372" s="3" t="s">
        <v>1198</v>
      </c>
      <c r="L372" s="252" t="s">
        <v>383</v>
      </c>
    </row>
    <row r="373" spans="2:12" hidden="1" x14ac:dyDescent="0.25">
      <c r="B373" s="214">
        <v>2</v>
      </c>
      <c r="C373" s="214">
        <v>6</v>
      </c>
      <c r="D373" s="214">
        <v>8</v>
      </c>
      <c r="E373" s="215">
        <v>12</v>
      </c>
      <c r="F373" s="175"/>
      <c r="G373" s="176" t="s">
        <v>1294</v>
      </c>
      <c r="H373" s="175" t="s">
        <v>1295</v>
      </c>
      <c r="I373" s="175" t="s">
        <v>1296</v>
      </c>
      <c r="J373" s="177"/>
      <c r="K373" s="175"/>
      <c r="L373" s="178"/>
    </row>
    <row r="374" spans="2:12" x14ac:dyDescent="0.25">
      <c r="B374" s="125">
        <v>2</v>
      </c>
      <c r="C374" s="125">
        <v>6</v>
      </c>
      <c r="D374" s="125">
        <v>8</v>
      </c>
      <c r="E374" s="125">
        <v>12</v>
      </c>
      <c r="G374" s="3" t="s">
        <v>1294</v>
      </c>
      <c r="H374" s="125" t="s">
        <v>1295</v>
      </c>
      <c r="I374" s="125" t="s">
        <v>1296</v>
      </c>
      <c r="J374" s="3" t="s">
        <v>1546</v>
      </c>
      <c r="K374" s="3" t="s">
        <v>1297</v>
      </c>
      <c r="L374" s="252" t="s">
        <v>383</v>
      </c>
    </row>
    <row r="375" spans="2:12" x14ac:dyDescent="0.25">
      <c r="B375" s="125">
        <v>2</v>
      </c>
      <c r="C375" s="125">
        <v>6</v>
      </c>
      <c r="D375" s="125">
        <v>8</v>
      </c>
      <c r="E375" s="125">
        <v>12</v>
      </c>
      <c r="G375" s="3" t="s">
        <v>1294</v>
      </c>
      <c r="H375" s="125" t="s">
        <v>1295</v>
      </c>
      <c r="I375" s="125" t="s">
        <v>1296</v>
      </c>
      <c r="J375" s="3" t="s">
        <v>440</v>
      </c>
      <c r="K375" s="3" t="s">
        <v>441</v>
      </c>
      <c r="L375" s="252" t="s">
        <v>383</v>
      </c>
    </row>
    <row r="376" spans="2:12" x14ac:dyDescent="0.25">
      <c r="B376" s="125">
        <v>2</v>
      </c>
      <c r="C376" s="125">
        <v>6</v>
      </c>
      <c r="D376" s="125">
        <v>8</v>
      </c>
      <c r="E376" s="125">
        <v>12</v>
      </c>
      <c r="G376" s="3" t="s">
        <v>1294</v>
      </c>
      <c r="H376" s="125" t="s">
        <v>1295</v>
      </c>
      <c r="I376" s="125" t="s">
        <v>1296</v>
      </c>
      <c r="J376" s="3" t="s">
        <v>455</v>
      </c>
      <c r="K376" s="3" t="s">
        <v>1095</v>
      </c>
      <c r="L376" s="252" t="s">
        <v>383</v>
      </c>
    </row>
    <row r="377" spans="2:12" hidden="1" x14ac:dyDescent="0.25">
      <c r="B377" s="214">
        <v>2</v>
      </c>
      <c r="C377" s="214">
        <v>6</v>
      </c>
      <c r="D377" s="214">
        <v>8</v>
      </c>
      <c r="E377" s="215">
        <v>12</v>
      </c>
      <c r="F377" s="175"/>
      <c r="G377" s="176" t="s">
        <v>1294</v>
      </c>
      <c r="H377" s="175" t="s">
        <v>1298</v>
      </c>
      <c r="I377" s="175" t="s">
        <v>1299</v>
      </c>
      <c r="J377" s="177"/>
      <c r="K377" s="175"/>
      <c r="L377" s="178"/>
    </row>
    <row r="378" spans="2:12" x14ac:dyDescent="0.25">
      <c r="B378" s="125">
        <v>2</v>
      </c>
      <c r="C378" s="125">
        <v>6</v>
      </c>
      <c r="D378" s="125">
        <v>8</v>
      </c>
      <c r="E378" s="125">
        <v>12</v>
      </c>
      <c r="G378" s="3" t="s">
        <v>1294</v>
      </c>
      <c r="H378" s="125" t="s">
        <v>1298</v>
      </c>
      <c r="I378" s="125" t="s">
        <v>1299</v>
      </c>
      <c r="J378" s="3" t="s">
        <v>1547</v>
      </c>
      <c r="K378" s="3" t="s">
        <v>1299</v>
      </c>
      <c r="L378" s="252" t="s">
        <v>383</v>
      </c>
    </row>
    <row r="379" spans="2:12" x14ac:dyDescent="0.25">
      <c r="B379" s="125">
        <v>2</v>
      </c>
      <c r="C379" s="125">
        <v>6</v>
      </c>
      <c r="D379" s="125">
        <v>8</v>
      </c>
      <c r="E379" s="125">
        <v>12</v>
      </c>
      <c r="G379" s="3" t="s">
        <v>1294</v>
      </c>
      <c r="H379" s="125" t="s">
        <v>1298</v>
      </c>
      <c r="I379" s="125" t="s">
        <v>1299</v>
      </c>
      <c r="J379" s="3" t="s">
        <v>440</v>
      </c>
      <c r="K379" s="3" t="s">
        <v>441</v>
      </c>
      <c r="L379" s="252" t="s">
        <v>383</v>
      </c>
    </row>
    <row r="380" spans="2:12" x14ac:dyDescent="0.25">
      <c r="B380" s="125">
        <v>2</v>
      </c>
      <c r="C380" s="125">
        <v>6</v>
      </c>
      <c r="D380" s="125">
        <v>8</v>
      </c>
      <c r="E380" s="125">
        <v>12</v>
      </c>
      <c r="G380" s="3" t="s">
        <v>1294</v>
      </c>
      <c r="H380" s="125" t="s">
        <v>1298</v>
      </c>
      <c r="I380" s="125" t="s">
        <v>1299</v>
      </c>
      <c r="J380" s="3" t="s">
        <v>455</v>
      </c>
      <c r="K380" s="3" t="s">
        <v>1095</v>
      </c>
      <c r="L380" s="252" t="s">
        <v>383</v>
      </c>
    </row>
    <row r="381" spans="2:12" hidden="1" x14ac:dyDescent="0.25">
      <c r="B381" s="214">
        <v>2</v>
      </c>
      <c r="C381" s="214">
        <v>6</v>
      </c>
      <c r="D381" s="214">
        <v>8</v>
      </c>
      <c r="E381" s="215">
        <v>12</v>
      </c>
      <c r="F381" s="175"/>
      <c r="G381" s="176" t="s">
        <v>1294</v>
      </c>
      <c r="H381" s="175" t="s">
        <v>1243</v>
      </c>
      <c r="I381" s="175" t="s">
        <v>1244</v>
      </c>
      <c r="J381" s="177"/>
      <c r="K381" s="175"/>
      <c r="L381" s="178"/>
    </row>
    <row r="382" spans="2:12" x14ac:dyDescent="0.25">
      <c r="B382" s="125">
        <v>2</v>
      </c>
      <c r="C382" s="125">
        <v>6</v>
      </c>
      <c r="D382" s="125">
        <v>8</v>
      </c>
      <c r="E382" s="125">
        <v>12</v>
      </c>
      <c r="G382" s="3" t="s">
        <v>1294</v>
      </c>
      <c r="H382" s="125" t="s">
        <v>1243</v>
      </c>
      <c r="I382" s="125" t="s">
        <v>1244</v>
      </c>
      <c r="J382" s="3" t="s">
        <v>1548</v>
      </c>
      <c r="K382" s="3" t="s">
        <v>1300</v>
      </c>
      <c r="L382" s="252" t="s">
        <v>383</v>
      </c>
    </row>
    <row r="383" spans="2:12" x14ac:dyDescent="0.25">
      <c r="B383" s="125">
        <v>2</v>
      </c>
      <c r="C383" s="125">
        <v>6</v>
      </c>
      <c r="D383" s="125">
        <v>8</v>
      </c>
      <c r="E383" s="125">
        <v>12</v>
      </c>
      <c r="G383" s="3" t="s">
        <v>1294</v>
      </c>
      <c r="H383" s="125" t="s">
        <v>1243</v>
      </c>
      <c r="I383" s="125" t="s">
        <v>1244</v>
      </c>
      <c r="J383" s="3" t="s">
        <v>1549</v>
      </c>
      <c r="K383" s="3" t="s">
        <v>1301</v>
      </c>
      <c r="L383" s="252" t="s">
        <v>383</v>
      </c>
    </row>
    <row r="384" spans="2:12" x14ac:dyDescent="0.25">
      <c r="B384" s="125">
        <v>2</v>
      </c>
      <c r="C384" s="125">
        <v>6</v>
      </c>
      <c r="D384" s="125">
        <v>8</v>
      </c>
      <c r="E384" s="125">
        <v>12</v>
      </c>
      <c r="G384" s="3" t="s">
        <v>1294</v>
      </c>
      <c r="H384" s="125" t="s">
        <v>1243</v>
      </c>
      <c r="I384" s="125" t="s">
        <v>1244</v>
      </c>
      <c r="J384" s="3" t="s">
        <v>1469</v>
      </c>
      <c r="K384" s="3" t="s">
        <v>1470</v>
      </c>
      <c r="L384" s="252" t="s">
        <v>383</v>
      </c>
    </row>
    <row r="385" spans="2:12" x14ac:dyDescent="0.25">
      <c r="B385" s="125">
        <v>2</v>
      </c>
      <c r="C385" s="125">
        <v>6</v>
      </c>
      <c r="D385" s="125">
        <v>8</v>
      </c>
      <c r="E385" s="125">
        <v>12</v>
      </c>
      <c r="G385" s="3" t="s">
        <v>1294</v>
      </c>
      <c r="H385" s="125" t="s">
        <v>1243</v>
      </c>
      <c r="I385" s="125" t="s">
        <v>1244</v>
      </c>
      <c r="J385" s="3" t="s">
        <v>1471</v>
      </c>
      <c r="K385" s="3" t="s">
        <v>1472</v>
      </c>
      <c r="L385" s="252" t="s">
        <v>383</v>
      </c>
    </row>
    <row r="386" spans="2:12" x14ac:dyDescent="0.25">
      <c r="B386" s="125">
        <v>2</v>
      </c>
      <c r="C386" s="125">
        <v>6</v>
      </c>
      <c r="D386" s="125">
        <v>8</v>
      </c>
      <c r="E386" s="125">
        <v>12</v>
      </c>
      <c r="G386" s="3" t="s">
        <v>1294</v>
      </c>
      <c r="H386" s="125" t="s">
        <v>1243</v>
      </c>
      <c r="I386" s="125" t="s">
        <v>1244</v>
      </c>
      <c r="J386" s="3" t="s">
        <v>440</v>
      </c>
      <c r="K386" s="3" t="s">
        <v>441</v>
      </c>
      <c r="L386" s="252" t="s">
        <v>383</v>
      </c>
    </row>
    <row r="387" spans="2:12" x14ac:dyDescent="0.25">
      <c r="B387" s="125">
        <v>2</v>
      </c>
      <c r="C387" s="125">
        <v>6</v>
      </c>
      <c r="D387" s="125">
        <v>8</v>
      </c>
      <c r="E387" s="125">
        <v>12</v>
      </c>
      <c r="G387" s="3" t="s">
        <v>1294</v>
      </c>
      <c r="H387" s="125" t="s">
        <v>1243</v>
      </c>
      <c r="I387" s="125" t="s">
        <v>1244</v>
      </c>
      <c r="J387" s="3" t="s">
        <v>455</v>
      </c>
      <c r="K387" s="3" t="s">
        <v>1095</v>
      </c>
      <c r="L387" s="252" t="s">
        <v>383</v>
      </c>
    </row>
    <row r="388" spans="2:12" hidden="1" x14ac:dyDescent="0.25">
      <c r="B388" s="214">
        <v>2</v>
      </c>
      <c r="C388" s="214">
        <v>6</v>
      </c>
      <c r="D388" s="214">
        <v>8</v>
      </c>
      <c r="E388" s="215">
        <v>12</v>
      </c>
      <c r="F388" s="175"/>
      <c r="G388" s="176" t="s">
        <v>1294</v>
      </c>
      <c r="H388" s="175" t="s">
        <v>1302</v>
      </c>
      <c r="I388" s="175" t="s">
        <v>1303</v>
      </c>
      <c r="J388" s="177"/>
      <c r="K388" s="175"/>
      <c r="L388" s="178"/>
    </row>
    <row r="389" spans="2:12" x14ac:dyDescent="0.25">
      <c r="B389" s="125">
        <v>2</v>
      </c>
      <c r="C389" s="125">
        <v>6</v>
      </c>
      <c r="D389" s="125">
        <v>8</v>
      </c>
      <c r="E389" s="125">
        <v>12</v>
      </c>
      <c r="G389" s="3" t="s">
        <v>1294</v>
      </c>
      <c r="H389" s="125" t="s">
        <v>1302</v>
      </c>
      <c r="I389" s="125" t="s">
        <v>1303</v>
      </c>
      <c r="J389" s="3" t="s">
        <v>1550</v>
      </c>
      <c r="K389" s="3" t="s">
        <v>1303</v>
      </c>
      <c r="L389" s="252" t="s">
        <v>383</v>
      </c>
    </row>
    <row r="390" spans="2:12" hidden="1" x14ac:dyDescent="0.25">
      <c r="B390" s="205">
        <v>3</v>
      </c>
      <c r="C390" s="205"/>
      <c r="D390" s="205"/>
      <c r="E390" s="206"/>
      <c r="F390" s="162"/>
      <c r="G390" s="162"/>
      <c r="H390" s="162"/>
      <c r="I390" s="162"/>
      <c r="J390" s="162"/>
      <c r="K390" s="162" t="s">
        <v>1304</v>
      </c>
      <c r="L390" s="162"/>
    </row>
    <row r="391" spans="2:12" hidden="1" x14ac:dyDescent="0.25">
      <c r="B391" s="207">
        <v>3</v>
      </c>
      <c r="C391" s="207">
        <v>8</v>
      </c>
      <c r="D391" s="208"/>
      <c r="E391" s="209"/>
      <c r="F391" s="163"/>
      <c r="G391" s="164"/>
      <c r="H391" s="163"/>
      <c r="I391" s="163"/>
      <c r="J391" s="165"/>
      <c r="K391" s="163" t="s">
        <v>1551</v>
      </c>
      <c r="L391" s="166"/>
    </row>
    <row r="392" spans="2:12" hidden="1" x14ac:dyDescent="0.25">
      <c r="B392" s="210">
        <v>3</v>
      </c>
      <c r="C392" s="210">
        <v>8</v>
      </c>
      <c r="D392" s="210">
        <v>1</v>
      </c>
      <c r="E392" s="211"/>
      <c r="F392" s="167"/>
      <c r="G392" s="168"/>
      <c r="H392" s="167"/>
      <c r="I392" s="167"/>
      <c r="J392" s="169"/>
      <c r="K392" s="167" t="s">
        <v>1305</v>
      </c>
      <c r="L392" s="170"/>
    </row>
    <row r="393" spans="2:12" hidden="1" x14ac:dyDescent="0.25">
      <c r="B393" s="212">
        <v>3</v>
      </c>
      <c r="C393" s="212">
        <v>8</v>
      </c>
      <c r="D393" s="212">
        <v>1</v>
      </c>
      <c r="E393" s="213">
        <v>24</v>
      </c>
      <c r="F393" s="171"/>
      <c r="G393" s="172" t="s">
        <v>1306</v>
      </c>
      <c r="H393" s="171"/>
      <c r="I393" s="171"/>
      <c r="J393" s="173"/>
      <c r="K393" s="171"/>
      <c r="L393" s="174"/>
    </row>
    <row r="394" spans="2:12" hidden="1" x14ac:dyDescent="0.25">
      <c r="B394" s="214">
        <v>3</v>
      </c>
      <c r="C394" s="214">
        <v>8</v>
      </c>
      <c r="D394" s="214">
        <v>1</v>
      </c>
      <c r="E394" s="215">
        <v>24</v>
      </c>
      <c r="F394" s="175"/>
      <c r="G394" s="176" t="s">
        <v>1306</v>
      </c>
      <c r="H394" s="175" t="s">
        <v>448</v>
      </c>
      <c r="I394" s="175" t="s">
        <v>449</v>
      </c>
      <c r="J394" s="177"/>
      <c r="K394" s="175"/>
      <c r="L394" s="178"/>
    </row>
    <row r="395" spans="2:12" x14ac:dyDescent="0.25">
      <c r="B395" s="125">
        <v>3</v>
      </c>
      <c r="C395" s="125">
        <v>8</v>
      </c>
      <c r="D395" s="125">
        <v>1</v>
      </c>
      <c r="E395" s="125">
        <v>24</v>
      </c>
      <c r="G395" s="3" t="s">
        <v>1306</v>
      </c>
      <c r="H395" s="125" t="s">
        <v>448</v>
      </c>
      <c r="I395" s="125" t="s">
        <v>449</v>
      </c>
      <c r="J395" s="3" t="s">
        <v>1100</v>
      </c>
      <c r="K395" s="3" t="s">
        <v>1101</v>
      </c>
      <c r="L395" s="252" t="s">
        <v>383</v>
      </c>
    </row>
    <row r="396" spans="2:12" x14ac:dyDescent="0.25">
      <c r="B396" s="125">
        <v>3</v>
      </c>
      <c r="C396" s="125">
        <v>8</v>
      </c>
      <c r="D396" s="125">
        <v>1</v>
      </c>
      <c r="E396" s="125">
        <v>24</v>
      </c>
      <c r="G396" s="3" t="s">
        <v>1306</v>
      </c>
      <c r="H396" s="125" t="s">
        <v>448</v>
      </c>
      <c r="I396" s="125" t="s">
        <v>449</v>
      </c>
      <c r="J396" s="3" t="s">
        <v>1308</v>
      </c>
      <c r="K396" s="3" t="s">
        <v>1309</v>
      </c>
      <c r="L396" s="252" t="s">
        <v>383</v>
      </c>
    </row>
    <row r="397" spans="2:12" x14ac:dyDescent="0.25">
      <c r="B397" s="125">
        <v>3</v>
      </c>
      <c r="C397" s="125">
        <v>8</v>
      </c>
      <c r="D397" s="125">
        <v>1</v>
      </c>
      <c r="E397" s="125">
        <v>24</v>
      </c>
      <c r="G397" s="3" t="s">
        <v>1306</v>
      </c>
      <c r="H397" s="125" t="s">
        <v>448</v>
      </c>
      <c r="I397" s="125" t="s">
        <v>449</v>
      </c>
      <c r="J397" s="3" t="s">
        <v>1552</v>
      </c>
      <c r="K397" s="3" t="s">
        <v>1320</v>
      </c>
      <c r="L397" s="252" t="s">
        <v>383</v>
      </c>
    </row>
    <row r="398" spans="2:12" x14ac:dyDescent="0.25">
      <c r="B398" s="125">
        <v>3</v>
      </c>
      <c r="C398" s="125">
        <v>8</v>
      </c>
      <c r="D398" s="125">
        <v>1</v>
      </c>
      <c r="E398" s="125">
        <v>24</v>
      </c>
      <c r="G398" s="3" t="s">
        <v>1306</v>
      </c>
      <c r="H398" s="125" t="s">
        <v>448</v>
      </c>
      <c r="I398" s="125" t="s">
        <v>449</v>
      </c>
      <c r="J398" s="3" t="s">
        <v>1310</v>
      </c>
      <c r="K398" s="3" t="s">
        <v>1318</v>
      </c>
      <c r="L398" s="252" t="s">
        <v>383</v>
      </c>
    </row>
    <row r="399" spans="2:12" x14ac:dyDescent="0.25">
      <c r="B399" s="125">
        <v>3</v>
      </c>
      <c r="C399" s="125">
        <v>8</v>
      </c>
      <c r="D399" s="125">
        <v>1</v>
      </c>
      <c r="E399" s="125">
        <v>24</v>
      </c>
      <c r="G399" s="3" t="s">
        <v>1306</v>
      </c>
      <c r="H399" s="125" t="s">
        <v>448</v>
      </c>
      <c r="I399" s="125" t="s">
        <v>449</v>
      </c>
      <c r="J399" s="3" t="s">
        <v>453</v>
      </c>
      <c r="K399" s="3" t="s">
        <v>1311</v>
      </c>
      <c r="L399" s="252" t="s">
        <v>383</v>
      </c>
    </row>
    <row r="400" spans="2:12" x14ac:dyDescent="0.25">
      <c r="B400" s="125">
        <v>3</v>
      </c>
      <c r="C400" s="125">
        <v>8</v>
      </c>
      <c r="D400" s="125">
        <v>1</v>
      </c>
      <c r="E400" s="125">
        <v>24</v>
      </c>
      <c r="G400" s="3" t="s">
        <v>1306</v>
      </c>
      <c r="H400" s="125" t="s">
        <v>448</v>
      </c>
      <c r="I400" s="125" t="s">
        <v>449</v>
      </c>
      <c r="J400" s="3" t="s">
        <v>1312</v>
      </c>
      <c r="K400" s="3" t="s">
        <v>1313</v>
      </c>
      <c r="L400" s="252" t="s">
        <v>383</v>
      </c>
    </row>
    <row r="401" spans="2:12" x14ac:dyDescent="0.25">
      <c r="B401" s="125">
        <v>3</v>
      </c>
      <c r="C401" s="125">
        <v>8</v>
      </c>
      <c r="D401" s="125">
        <v>1</v>
      </c>
      <c r="E401" s="125">
        <v>24</v>
      </c>
      <c r="G401" s="3" t="s">
        <v>1306</v>
      </c>
      <c r="H401" s="125" t="s">
        <v>448</v>
      </c>
      <c r="I401" s="125" t="s">
        <v>449</v>
      </c>
      <c r="J401" s="3" t="s">
        <v>1314</v>
      </c>
      <c r="K401" s="3" t="s">
        <v>1315</v>
      </c>
      <c r="L401" s="252" t="s">
        <v>383</v>
      </c>
    </row>
    <row r="402" spans="2:12" x14ac:dyDescent="0.25">
      <c r="B402" s="125">
        <v>3</v>
      </c>
      <c r="C402" s="125">
        <v>8</v>
      </c>
      <c r="D402" s="125">
        <v>1</v>
      </c>
      <c r="E402" s="125">
        <v>24</v>
      </c>
      <c r="G402" s="3" t="s">
        <v>1306</v>
      </c>
      <c r="H402" s="125" t="s">
        <v>448</v>
      </c>
      <c r="I402" s="125" t="s">
        <v>449</v>
      </c>
      <c r="J402" s="3" t="s">
        <v>1316</v>
      </c>
      <c r="K402" s="3" t="s">
        <v>1317</v>
      </c>
      <c r="L402" s="252" t="s">
        <v>383</v>
      </c>
    </row>
    <row r="403" spans="2:12" x14ac:dyDescent="0.25">
      <c r="B403" s="125">
        <v>3</v>
      </c>
      <c r="C403" s="125">
        <v>8</v>
      </c>
      <c r="D403" s="125">
        <v>1</v>
      </c>
      <c r="E403" s="125">
        <v>24</v>
      </c>
      <c r="G403" s="3" t="s">
        <v>1306</v>
      </c>
      <c r="H403" s="125" t="s">
        <v>448</v>
      </c>
      <c r="I403" s="125" t="s">
        <v>449</v>
      </c>
      <c r="J403" s="3" t="s">
        <v>1553</v>
      </c>
      <c r="K403" s="3" t="s">
        <v>1352</v>
      </c>
      <c r="L403" s="252" t="s">
        <v>383</v>
      </c>
    </row>
    <row r="404" spans="2:12" x14ac:dyDescent="0.25">
      <c r="B404" s="125">
        <v>3</v>
      </c>
      <c r="C404" s="125">
        <v>8</v>
      </c>
      <c r="D404" s="125">
        <v>1</v>
      </c>
      <c r="E404" s="125">
        <v>24</v>
      </c>
      <c r="G404" s="3" t="s">
        <v>1306</v>
      </c>
      <c r="H404" s="125" t="s">
        <v>448</v>
      </c>
      <c r="I404" s="125" t="s">
        <v>449</v>
      </c>
      <c r="J404" s="3" t="s">
        <v>1319</v>
      </c>
      <c r="K404" s="3" t="s">
        <v>1554</v>
      </c>
      <c r="L404" s="252" t="s">
        <v>383</v>
      </c>
    </row>
    <row r="405" spans="2:12" x14ac:dyDescent="0.25">
      <c r="B405" s="125">
        <v>3</v>
      </c>
      <c r="C405" s="125">
        <v>8</v>
      </c>
      <c r="D405" s="125">
        <v>1</v>
      </c>
      <c r="E405" s="125">
        <v>24</v>
      </c>
      <c r="G405" s="3" t="s">
        <v>1306</v>
      </c>
      <c r="H405" s="125" t="s">
        <v>448</v>
      </c>
      <c r="I405" s="125" t="s">
        <v>449</v>
      </c>
      <c r="J405" s="3" t="s">
        <v>1555</v>
      </c>
      <c r="K405" s="3" t="s">
        <v>1556</v>
      </c>
      <c r="L405" s="252" t="s">
        <v>383</v>
      </c>
    </row>
    <row r="406" spans="2:12" x14ac:dyDescent="0.25">
      <c r="B406" s="125">
        <v>3</v>
      </c>
      <c r="C406" s="125">
        <v>8</v>
      </c>
      <c r="D406" s="125">
        <v>1</v>
      </c>
      <c r="E406" s="125">
        <v>24</v>
      </c>
      <c r="G406" s="3" t="s">
        <v>1306</v>
      </c>
      <c r="H406" s="125" t="s">
        <v>448</v>
      </c>
      <c r="I406" s="125" t="s">
        <v>449</v>
      </c>
      <c r="J406" s="3" t="s">
        <v>1557</v>
      </c>
      <c r="K406" s="3" t="s">
        <v>1307</v>
      </c>
      <c r="L406" s="252" t="s">
        <v>383</v>
      </c>
    </row>
    <row r="407" spans="2:12" x14ac:dyDescent="0.25">
      <c r="B407" s="125">
        <v>3</v>
      </c>
      <c r="C407" s="125">
        <v>8</v>
      </c>
      <c r="D407" s="125">
        <v>1</v>
      </c>
      <c r="E407" s="125">
        <v>24</v>
      </c>
      <c r="G407" s="3" t="s">
        <v>1306</v>
      </c>
      <c r="H407" s="125" t="s">
        <v>448</v>
      </c>
      <c r="I407" s="125" t="s">
        <v>449</v>
      </c>
      <c r="J407" s="3" t="s">
        <v>1469</v>
      </c>
      <c r="K407" s="3" t="s">
        <v>1470</v>
      </c>
      <c r="L407" s="252" t="s">
        <v>383</v>
      </c>
    </row>
    <row r="408" spans="2:12" x14ac:dyDescent="0.25">
      <c r="B408" s="125">
        <v>3</v>
      </c>
      <c r="C408" s="125">
        <v>8</v>
      </c>
      <c r="D408" s="125">
        <v>1</v>
      </c>
      <c r="E408" s="125">
        <v>24</v>
      </c>
      <c r="G408" s="3" t="s">
        <v>1306</v>
      </c>
      <c r="H408" s="125" t="s">
        <v>448</v>
      </c>
      <c r="I408" s="125" t="s">
        <v>449</v>
      </c>
      <c r="J408" s="3" t="s">
        <v>440</v>
      </c>
      <c r="K408" s="3" t="s">
        <v>441</v>
      </c>
      <c r="L408" s="252" t="s">
        <v>383</v>
      </c>
    </row>
    <row r="409" spans="2:12" x14ac:dyDescent="0.25">
      <c r="B409" s="125">
        <v>3</v>
      </c>
      <c r="C409" s="125">
        <v>8</v>
      </c>
      <c r="D409" s="125">
        <v>1</v>
      </c>
      <c r="E409" s="125">
        <v>24</v>
      </c>
      <c r="G409" s="3" t="s">
        <v>1306</v>
      </c>
      <c r="H409" s="125" t="s">
        <v>448</v>
      </c>
      <c r="I409" s="125" t="s">
        <v>449</v>
      </c>
      <c r="J409" s="3" t="s">
        <v>1093</v>
      </c>
      <c r="K409" s="3" t="s">
        <v>1094</v>
      </c>
      <c r="L409" s="252" t="s">
        <v>383</v>
      </c>
    </row>
    <row r="410" spans="2:12" x14ac:dyDescent="0.25">
      <c r="B410" s="125">
        <v>3</v>
      </c>
      <c r="C410" s="125">
        <v>8</v>
      </c>
      <c r="D410" s="125">
        <v>1</v>
      </c>
      <c r="E410" s="125">
        <v>24</v>
      </c>
      <c r="G410" s="3" t="s">
        <v>1306</v>
      </c>
      <c r="H410" s="125" t="s">
        <v>448</v>
      </c>
      <c r="I410" s="125" t="s">
        <v>449</v>
      </c>
      <c r="J410" s="3" t="s">
        <v>455</v>
      </c>
      <c r="K410" s="3" t="s">
        <v>1095</v>
      </c>
      <c r="L410" s="252" t="s">
        <v>383</v>
      </c>
    </row>
    <row r="412" spans="2:12" x14ac:dyDescent="0.25">
      <c r="B412" s="256"/>
      <c r="C412" s="125" t="s">
        <v>1660</v>
      </c>
    </row>
  </sheetData>
  <autoFilter ref="B4:L410">
    <filterColumn colId="8">
      <customFilters>
        <customFilter operator="notEqual" val=" "/>
      </customFilters>
    </filterColumn>
  </autoFilter>
  <pageMargins left="0.7" right="0.7" top="0.75" bottom="0.75" header="0.3" footer="0.3"/>
  <pageSetup paperSize="9" scale="38"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F631"/>
  <sheetViews>
    <sheetView showGridLines="0" view="pageBreakPreview" zoomScaleNormal="80" zoomScaleSheetLayoutView="100" workbookViewId="0">
      <pane xSplit="3" ySplit="4" topLeftCell="D372" activePane="bottomRight" state="frozen"/>
      <selection activeCell="W368" sqref="W368"/>
      <selection pane="topRight" activeCell="W368" sqref="W368"/>
      <selection pane="bottomLeft" activeCell="W368" sqref="W368"/>
      <selection pane="bottomRight" activeCell="B393" sqref="B393:D393"/>
    </sheetView>
  </sheetViews>
  <sheetFormatPr baseColWidth="10" defaultColWidth="11.42578125" defaultRowHeight="15" x14ac:dyDescent="0.25"/>
  <cols>
    <col min="1" max="1" width="4.42578125" style="3" customWidth="1"/>
    <col min="2" max="2" width="14.42578125" style="3" customWidth="1"/>
    <col min="3" max="3" width="15.42578125" style="3" customWidth="1"/>
    <col min="4" max="4" width="21.5703125" style="3" customWidth="1"/>
    <col min="5" max="5" width="65.42578125" style="3" customWidth="1"/>
    <col min="6" max="6" width="10.7109375" style="3" customWidth="1"/>
    <col min="7" max="7" width="4.42578125" style="3" customWidth="1"/>
    <col min="8" max="16384" width="11.42578125" style="3"/>
  </cols>
  <sheetData>
    <row r="2" spans="2:6" x14ac:dyDescent="0.25">
      <c r="B2" s="143" t="s">
        <v>1661</v>
      </c>
    </row>
    <row r="4" spans="2:6" ht="36.75" customHeight="1" x14ac:dyDescent="0.25">
      <c r="B4" s="134" t="s">
        <v>225</v>
      </c>
      <c r="C4" s="134" t="s">
        <v>226</v>
      </c>
      <c r="D4" s="135" t="s">
        <v>227</v>
      </c>
      <c r="E4" s="224" t="s">
        <v>116</v>
      </c>
      <c r="F4" s="224" t="s">
        <v>1085</v>
      </c>
    </row>
    <row r="5" spans="2:6" hidden="1" x14ac:dyDescent="0.25">
      <c r="B5" s="225">
        <v>1</v>
      </c>
      <c r="C5" s="225"/>
      <c r="D5" s="225"/>
      <c r="E5" s="226" t="s">
        <v>1084</v>
      </c>
      <c r="F5" s="225"/>
    </row>
    <row r="6" spans="2:6" hidden="1" x14ac:dyDescent="0.25">
      <c r="B6" s="227">
        <v>1000</v>
      </c>
      <c r="C6" s="227"/>
      <c r="D6" s="227"/>
      <c r="E6" s="227" t="s">
        <v>1083</v>
      </c>
      <c r="F6" s="227"/>
    </row>
    <row r="7" spans="2:6" hidden="1" x14ac:dyDescent="0.25">
      <c r="B7" s="228">
        <v>1000</v>
      </c>
      <c r="C7" s="228">
        <v>1100</v>
      </c>
      <c r="D7" s="228"/>
      <c r="E7" s="228" t="s">
        <v>1082</v>
      </c>
      <c r="F7" s="228"/>
    </row>
    <row r="8" spans="2:6" hidden="1" x14ac:dyDescent="0.25">
      <c r="B8" s="229">
        <v>1000</v>
      </c>
      <c r="C8" s="229">
        <v>1100</v>
      </c>
      <c r="D8" s="229">
        <v>1110</v>
      </c>
      <c r="E8" s="229" t="s">
        <v>1081</v>
      </c>
      <c r="F8" s="229" t="s">
        <v>383</v>
      </c>
    </row>
    <row r="9" spans="2:6" hidden="1" x14ac:dyDescent="0.25">
      <c r="B9" s="229">
        <v>1000</v>
      </c>
      <c r="C9" s="229">
        <v>1100</v>
      </c>
      <c r="D9" s="229">
        <v>1120</v>
      </c>
      <c r="E9" s="229" t="s">
        <v>1080</v>
      </c>
      <c r="F9" s="229" t="s">
        <v>383</v>
      </c>
    </row>
    <row r="10" spans="2:6" hidden="1" x14ac:dyDescent="0.25">
      <c r="B10" s="229">
        <v>1000</v>
      </c>
      <c r="C10" s="229">
        <v>1100</v>
      </c>
      <c r="D10" s="229">
        <v>1130</v>
      </c>
      <c r="E10" s="229" t="s">
        <v>1079</v>
      </c>
      <c r="F10" s="229" t="s">
        <v>383</v>
      </c>
    </row>
    <row r="11" spans="2:6" hidden="1" x14ac:dyDescent="0.25">
      <c r="B11" s="229">
        <v>1000</v>
      </c>
      <c r="C11" s="229">
        <v>1100</v>
      </c>
      <c r="D11" s="229">
        <v>1140</v>
      </c>
      <c r="E11" s="229" t="s">
        <v>1078</v>
      </c>
      <c r="F11" s="229" t="s">
        <v>383</v>
      </c>
    </row>
    <row r="12" spans="2:6" hidden="1" x14ac:dyDescent="0.25">
      <c r="B12" s="228">
        <v>1000</v>
      </c>
      <c r="C12" s="228">
        <v>1200</v>
      </c>
      <c r="D12" s="228"/>
      <c r="E12" s="228" t="s">
        <v>1077</v>
      </c>
      <c r="F12" s="228"/>
    </row>
    <row r="13" spans="2:6" hidden="1" x14ac:dyDescent="0.25">
      <c r="B13" s="229">
        <v>1000</v>
      </c>
      <c r="C13" s="229">
        <v>1200</v>
      </c>
      <c r="D13" s="229">
        <v>1210</v>
      </c>
      <c r="E13" s="229" t="s">
        <v>1076</v>
      </c>
      <c r="F13" s="229" t="s">
        <v>383</v>
      </c>
    </row>
    <row r="14" spans="2:6" hidden="1" x14ac:dyDescent="0.25">
      <c r="B14" s="229">
        <v>1000</v>
      </c>
      <c r="C14" s="229">
        <v>1200</v>
      </c>
      <c r="D14" s="229">
        <v>1220</v>
      </c>
      <c r="E14" s="229" t="s">
        <v>1075</v>
      </c>
      <c r="F14" s="229"/>
    </row>
    <row r="15" spans="2:6" hidden="1" x14ac:dyDescent="0.25">
      <c r="B15" s="230">
        <v>1000</v>
      </c>
      <c r="C15" s="230">
        <v>1200</v>
      </c>
      <c r="D15" s="231">
        <v>12201</v>
      </c>
      <c r="E15" s="230" t="s">
        <v>1074</v>
      </c>
      <c r="F15" s="230" t="s">
        <v>383</v>
      </c>
    </row>
    <row r="16" spans="2:6" hidden="1" x14ac:dyDescent="0.25">
      <c r="B16" s="230">
        <v>1000</v>
      </c>
      <c r="C16" s="230">
        <v>1200</v>
      </c>
      <c r="D16" s="231">
        <v>12202</v>
      </c>
      <c r="E16" s="230" t="s">
        <v>1073</v>
      </c>
      <c r="F16" s="230" t="s">
        <v>383</v>
      </c>
    </row>
    <row r="17" spans="2:6" hidden="1" x14ac:dyDescent="0.25">
      <c r="B17" s="229">
        <v>1000</v>
      </c>
      <c r="C17" s="229">
        <v>1200</v>
      </c>
      <c r="D17" s="229">
        <v>1230</v>
      </c>
      <c r="E17" s="229" t="s">
        <v>1072</v>
      </c>
      <c r="F17" s="229"/>
    </row>
    <row r="18" spans="2:6" hidden="1" x14ac:dyDescent="0.25">
      <c r="B18" s="230">
        <v>1000</v>
      </c>
      <c r="C18" s="230">
        <v>1200</v>
      </c>
      <c r="D18" s="231">
        <v>12301</v>
      </c>
      <c r="E18" s="230" t="s">
        <v>1071</v>
      </c>
      <c r="F18" s="230" t="s">
        <v>383</v>
      </c>
    </row>
    <row r="19" spans="2:6" hidden="1" x14ac:dyDescent="0.25">
      <c r="B19" s="229">
        <v>1000</v>
      </c>
      <c r="C19" s="229">
        <v>1200</v>
      </c>
      <c r="D19" s="229">
        <v>1240</v>
      </c>
      <c r="E19" s="229" t="s">
        <v>1070</v>
      </c>
      <c r="F19" s="229" t="s">
        <v>383</v>
      </c>
    </row>
    <row r="20" spans="2:6" hidden="1" x14ac:dyDescent="0.25">
      <c r="B20" s="228">
        <v>1000</v>
      </c>
      <c r="C20" s="228">
        <v>1300</v>
      </c>
      <c r="D20" s="228"/>
      <c r="E20" s="228" t="s">
        <v>1069</v>
      </c>
      <c r="F20" s="228"/>
    </row>
    <row r="21" spans="2:6" hidden="1" x14ac:dyDescent="0.25">
      <c r="B21" s="229">
        <v>1000</v>
      </c>
      <c r="C21" s="229">
        <v>1300</v>
      </c>
      <c r="D21" s="229">
        <v>1310</v>
      </c>
      <c r="E21" s="229" t="s">
        <v>1068</v>
      </c>
      <c r="F21" s="229"/>
    </row>
    <row r="22" spans="2:6" hidden="1" x14ac:dyDescent="0.25">
      <c r="B22" s="230">
        <v>1000</v>
      </c>
      <c r="C22" s="230">
        <v>1300</v>
      </c>
      <c r="D22" s="231">
        <v>13101</v>
      </c>
      <c r="E22" s="230" t="s">
        <v>1067</v>
      </c>
      <c r="F22" s="230" t="s">
        <v>383</v>
      </c>
    </row>
    <row r="23" spans="2:6" hidden="1" x14ac:dyDescent="0.25">
      <c r="B23" s="230">
        <v>1000</v>
      </c>
      <c r="C23" s="230">
        <v>1300</v>
      </c>
      <c r="D23" s="231">
        <v>13102</v>
      </c>
      <c r="E23" s="230" t="s">
        <v>1066</v>
      </c>
      <c r="F23" s="230" t="s">
        <v>383</v>
      </c>
    </row>
    <row r="24" spans="2:6" hidden="1" x14ac:dyDescent="0.25">
      <c r="B24" s="230">
        <v>1000</v>
      </c>
      <c r="C24" s="230">
        <v>1300</v>
      </c>
      <c r="D24" s="231">
        <v>13103</v>
      </c>
      <c r="E24" s="230" t="s">
        <v>1065</v>
      </c>
      <c r="F24" s="230" t="s">
        <v>383</v>
      </c>
    </row>
    <row r="25" spans="2:6" hidden="1" x14ac:dyDescent="0.25">
      <c r="B25" s="230">
        <v>1000</v>
      </c>
      <c r="C25" s="230">
        <v>1300</v>
      </c>
      <c r="D25" s="231">
        <v>13104</v>
      </c>
      <c r="E25" s="230" t="s">
        <v>1064</v>
      </c>
      <c r="F25" s="230" t="s">
        <v>383</v>
      </c>
    </row>
    <row r="26" spans="2:6" hidden="1" x14ac:dyDescent="0.25">
      <c r="B26" s="229">
        <v>1000</v>
      </c>
      <c r="C26" s="229">
        <v>1300</v>
      </c>
      <c r="D26" s="229">
        <v>1320</v>
      </c>
      <c r="E26" s="229" t="s">
        <v>1063</v>
      </c>
      <c r="F26" s="229"/>
    </row>
    <row r="27" spans="2:6" hidden="1" x14ac:dyDescent="0.25">
      <c r="B27" s="230">
        <v>1000</v>
      </c>
      <c r="C27" s="230">
        <v>1300</v>
      </c>
      <c r="D27" s="231">
        <v>13201</v>
      </c>
      <c r="E27" s="230" t="s">
        <v>1062</v>
      </c>
      <c r="F27" s="230" t="s">
        <v>383</v>
      </c>
    </row>
    <row r="28" spans="2:6" hidden="1" x14ac:dyDescent="0.25">
      <c r="B28" s="230">
        <v>1000</v>
      </c>
      <c r="C28" s="230">
        <v>1300</v>
      </c>
      <c r="D28" s="231">
        <v>13202</v>
      </c>
      <c r="E28" s="230" t="s">
        <v>1061</v>
      </c>
      <c r="F28" s="230" t="s">
        <v>383</v>
      </c>
    </row>
    <row r="29" spans="2:6" hidden="1" x14ac:dyDescent="0.25">
      <c r="B29" s="229">
        <v>1000</v>
      </c>
      <c r="C29" s="229">
        <v>1300</v>
      </c>
      <c r="D29" s="229">
        <v>1330</v>
      </c>
      <c r="E29" s="229" t="s">
        <v>1060</v>
      </c>
      <c r="F29" s="229" t="s">
        <v>383</v>
      </c>
    </row>
    <row r="30" spans="2:6" hidden="1" x14ac:dyDescent="0.25">
      <c r="B30" s="229">
        <v>1000</v>
      </c>
      <c r="C30" s="229">
        <v>1300</v>
      </c>
      <c r="D30" s="229">
        <v>1340</v>
      </c>
      <c r="E30" s="229" t="s">
        <v>1059</v>
      </c>
      <c r="F30" s="229"/>
    </row>
    <row r="31" spans="2:6" hidden="1" x14ac:dyDescent="0.25">
      <c r="B31" s="230">
        <v>1000</v>
      </c>
      <c r="C31" s="230">
        <v>1300</v>
      </c>
      <c r="D31" s="231">
        <v>13401</v>
      </c>
      <c r="E31" s="230" t="s">
        <v>1058</v>
      </c>
      <c r="F31" s="230" t="s">
        <v>383</v>
      </c>
    </row>
    <row r="32" spans="2:6" hidden="1" x14ac:dyDescent="0.25">
      <c r="B32" s="230">
        <v>1000</v>
      </c>
      <c r="C32" s="230">
        <v>1300</v>
      </c>
      <c r="D32" s="231">
        <v>13402</v>
      </c>
      <c r="E32" s="230" t="s">
        <v>1057</v>
      </c>
      <c r="F32" s="230" t="s">
        <v>383</v>
      </c>
    </row>
    <row r="33" spans="2:6" hidden="1" x14ac:dyDescent="0.25">
      <c r="B33" s="230">
        <v>1000</v>
      </c>
      <c r="C33" s="230">
        <v>1300</v>
      </c>
      <c r="D33" s="231">
        <v>13403</v>
      </c>
      <c r="E33" s="230" t="s">
        <v>1056</v>
      </c>
      <c r="F33" s="230" t="s">
        <v>383</v>
      </c>
    </row>
    <row r="34" spans="2:6" hidden="1" x14ac:dyDescent="0.25">
      <c r="B34" s="230">
        <v>1000</v>
      </c>
      <c r="C34" s="230">
        <v>1300</v>
      </c>
      <c r="D34" s="231">
        <v>13404</v>
      </c>
      <c r="E34" s="230" t="s">
        <v>1055</v>
      </c>
      <c r="F34" s="230" t="s">
        <v>383</v>
      </c>
    </row>
    <row r="35" spans="2:6" hidden="1" x14ac:dyDescent="0.25">
      <c r="B35" s="230">
        <v>1000</v>
      </c>
      <c r="C35" s="230">
        <v>1300</v>
      </c>
      <c r="D35" s="231">
        <v>13405</v>
      </c>
      <c r="E35" s="230" t="s">
        <v>1054</v>
      </c>
      <c r="F35" s="230" t="s">
        <v>383</v>
      </c>
    </row>
    <row r="36" spans="2:6" hidden="1" x14ac:dyDescent="0.25">
      <c r="B36" s="230">
        <v>1000</v>
      </c>
      <c r="C36" s="230">
        <v>1300</v>
      </c>
      <c r="D36" s="231">
        <v>13406</v>
      </c>
      <c r="E36" s="230" t="s">
        <v>1053</v>
      </c>
      <c r="F36" s="230" t="s">
        <v>383</v>
      </c>
    </row>
    <row r="37" spans="2:6" hidden="1" x14ac:dyDescent="0.25">
      <c r="B37" s="230">
        <v>1000</v>
      </c>
      <c r="C37" s="230">
        <v>1300</v>
      </c>
      <c r="D37" s="231">
        <v>13407</v>
      </c>
      <c r="E37" s="230" t="s">
        <v>1052</v>
      </c>
      <c r="F37" s="230" t="s">
        <v>383</v>
      </c>
    </row>
    <row r="38" spans="2:6" hidden="1" x14ac:dyDescent="0.25">
      <c r="B38" s="230">
        <v>1000</v>
      </c>
      <c r="C38" s="230">
        <v>1300</v>
      </c>
      <c r="D38" s="231">
        <v>13408</v>
      </c>
      <c r="E38" s="230" t="s">
        <v>1051</v>
      </c>
      <c r="F38" s="230" t="s">
        <v>383</v>
      </c>
    </row>
    <row r="39" spans="2:6" hidden="1" x14ac:dyDescent="0.25">
      <c r="B39" s="230">
        <v>1000</v>
      </c>
      <c r="C39" s="230">
        <v>1300</v>
      </c>
      <c r="D39" s="231">
        <v>13409</v>
      </c>
      <c r="E39" s="230" t="s">
        <v>1050</v>
      </c>
      <c r="F39" s="230" t="s">
        <v>383</v>
      </c>
    </row>
    <row r="40" spans="2:6" hidden="1" x14ac:dyDescent="0.25">
      <c r="B40" s="230">
        <v>1000</v>
      </c>
      <c r="C40" s="230">
        <v>1300</v>
      </c>
      <c r="D40" s="231">
        <v>13410</v>
      </c>
      <c r="E40" s="230" t="s">
        <v>1049</v>
      </c>
      <c r="F40" s="230" t="s">
        <v>383</v>
      </c>
    </row>
    <row r="41" spans="2:6" hidden="1" x14ac:dyDescent="0.25">
      <c r="B41" s="230">
        <v>1000</v>
      </c>
      <c r="C41" s="230">
        <v>1300</v>
      </c>
      <c r="D41" s="231">
        <v>13411</v>
      </c>
      <c r="E41" s="230" t="s">
        <v>1048</v>
      </c>
      <c r="F41" s="230" t="s">
        <v>383</v>
      </c>
    </row>
    <row r="42" spans="2:6" hidden="1" x14ac:dyDescent="0.25">
      <c r="B42" s="230">
        <v>1000</v>
      </c>
      <c r="C42" s="230">
        <v>1300</v>
      </c>
      <c r="D42" s="231">
        <v>13412</v>
      </c>
      <c r="E42" s="230" t="s">
        <v>1047</v>
      </c>
      <c r="F42" s="230" t="s">
        <v>383</v>
      </c>
    </row>
    <row r="43" spans="2:6" hidden="1" x14ac:dyDescent="0.25">
      <c r="B43" s="230">
        <v>1000</v>
      </c>
      <c r="C43" s="230">
        <v>1300</v>
      </c>
      <c r="D43" s="231">
        <v>13413</v>
      </c>
      <c r="E43" s="232" t="s">
        <v>1046</v>
      </c>
      <c r="F43" s="232" t="s">
        <v>383</v>
      </c>
    </row>
    <row r="44" spans="2:6" hidden="1" x14ac:dyDescent="0.25">
      <c r="B44" s="230">
        <v>1000</v>
      </c>
      <c r="C44" s="230">
        <v>1300</v>
      </c>
      <c r="D44" s="231">
        <v>13414</v>
      </c>
      <c r="E44" s="230" t="s">
        <v>1045</v>
      </c>
      <c r="F44" s="230" t="s">
        <v>383</v>
      </c>
    </row>
    <row r="45" spans="2:6" hidden="1" x14ac:dyDescent="0.25">
      <c r="B45" s="229">
        <v>1000</v>
      </c>
      <c r="C45" s="229">
        <v>1300</v>
      </c>
      <c r="D45" s="229">
        <v>1350</v>
      </c>
      <c r="E45" s="229" t="s">
        <v>1044</v>
      </c>
      <c r="F45" s="229" t="s">
        <v>383</v>
      </c>
    </row>
    <row r="46" spans="2:6" hidden="1" x14ac:dyDescent="0.25">
      <c r="B46" s="229">
        <v>1000</v>
      </c>
      <c r="C46" s="229">
        <v>1300</v>
      </c>
      <c r="D46" s="229">
        <v>1360</v>
      </c>
      <c r="E46" s="229" t="s">
        <v>1043</v>
      </c>
      <c r="F46" s="229"/>
    </row>
    <row r="47" spans="2:6" hidden="1" x14ac:dyDescent="0.25">
      <c r="B47" s="230">
        <v>1000</v>
      </c>
      <c r="C47" s="230">
        <v>1300</v>
      </c>
      <c r="D47" s="231">
        <v>13601</v>
      </c>
      <c r="E47" s="230" t="s">
        <v>1042</v>
      </c>
      <c r="F47" s="230" t="s">
        <v>383</v>
      </c>
    </row>
    <row r="48" spans="2:6" hidden="1" x14ac:dyDescent="0.25">
      <c r="B48" s="230">
        <v>1000</v>
      </c>
      <c r="C48" s="230">
        <v>1300</v>
      </c>
      <c r="D48" s="231">
        <v>13602</v>
      </c>
      <c r="E48" s="230" t="s">
        <v>1041</v>
      </c>
      <c r="F48" s="230" t="s">
        <v>383</v>
      </c>
    </row>
    <row r="49" spans="2:6" hidden="1" x14ac:dyDescent="0.25">
      <c r="B49" s="230">
        <v>1000</v>
      </c>
      <c r="C49" s="230">
        <v>1300</v>
      </c>
      <c r="D49" s="231">
        <v>13603</v>
      </c>
      <c r="E49" s="230" t="s">
        <v>1040</v>
      </c>
      <c r="F49" s="230" t="s">
        <v>383</v>
      </c>
    </row>
    <row r="50" spans="2:6" hidden="1" x14ac:dyDescent="0.25">
      <c r="B50" s="230">
        <v>1000</v>
      </c>
      <c r="C50" s="230">
        <v>1300</v>
      </c>
      <c r="D50" s="231">
        <v>13604</v>
      </c>
      <c r="E50" s="230" t="s">
        <v>1039</v>
      </c>
      <c r="F50" s="230" t="s">
        <v>383</v>
      </c>
    </row>
    <row r="51" spans="2:6" hidden="1" x14ac:dyDescent="0.25">
      <c r="B51" s="230">
        <v>1000</v>
      </c>
      <c r="C51" s="230">
        <v>1300</v>
      </c>
      <c r="D51" s="231">
        <v>13605</v>
      </c>
      <c r="E51" s="230" t="s">
        <v>1038</v>
      </c>
      <c r="F51" s="230" t="s">
        <v>383</v>
      </c>
    </row>
    <row r="52" spans="2:6" hidden="1" x14ac:dyDescent="0.25">
      <c r="B52" s="229">
        <v>1000</v>
      </c>
      <c r="C52" s="229">
        <v>1300</v>
      </c>
      <c r="D52" s="229">
        <v>1370</v>
      </c>
      <c r="E52" s="229" t="s">
        <v>1037</v>
      </c>
      <c r="F52" s="229" t="s">
        <v>383</v>
      </c>
    </row>
    <row r="53" spans="2:6" hidden="1" x14ac:dyDescent="0.25">
      <c r="B53" s="229">
        <v>1000</v>
      </c>
      <c r="C53" s="229">
        <v>1300</v>
      </c>
      <c r="D53" s="229">
        <v>1380</v>
      </c>
      <c r="E53" s="229" t="s">
        <v>1036</v>
      </c>
      <c r="F53" s="229" t="s">
        <v>383</v>
      </c>
    </row>
    <row r="54" spans="2:6" hidden="1" x14ac:dyDescent="0.25">
      <c r="B54" s="228">
        <v>1000</v>
      </c>
      <c r="C54" s="228">
        <v>1400</v>
      </c>
      <c r="D54" s="228"/>
      <c r="E54" s="228" t="s">
        <v>1035</v>
      </c>
      <c r="F54" s="228"/>
    </row>
    <row r="55" spans="2:6" hidden="1" x14ac:dyDescent="0.25">
      <c r="B55" s="229">
        <v>1000</v>
      </c>
      <c r="C55" s="229">
        <v>1400</v>
      </c>
      <c r="D55" s="229">
        <v>1410</v>
      </c>
      <c r="E55" s="229" t="s">
        <v>1034</v>
      </c>
      <c r="F55" s="229"/>
    </row>
    <row r="56" spans="2:6" hidden="1" x14ac:dyDescent="0.25">
      <c r="B56" s="230">
        <v>1000</v>
      </c>
      <c r="C56" s="230">
        <v>1400</v>
      </c>
      <c r="D56" s="231">
        <v>14101</v>
      </c>
      <c r="E56" s="230" t="s">
        <v>1033</v>
      </c>
      <c r="F56" s="230" t="s">
        <v>383</v>
      </c>
    </row>
    <row r="57" spans="2:6" hidden="1" x14ac:dyDescent="0.25">
      <c r="B57" s="230">
        <v>1000</v>
      </c>
      <c r="C57" s="230">
        <v>1400</v>
      </c>
      <c r="D57" s="231">
        <v>14102</v>
      </c>
      <c r="E57" s="230" t="s">
        <v>1032</v>
      </c>
      <c r="F57" s="230" t="s">
        <v>383</v>
      </c>
    </row>
    <row r="58" spans="2:6" hidden="1" x14ac:dyDescent="0.25">
      <c r="B58" s="230">
        <v>1000</v>
      </c>
      <c r="C58" s="230">
        <v>1400</v>
      </c>
      <c r="D58" s="231">
        <v>14103</v>
      </c>
      <c r="E58" s="230" t="s">
        <v>1031</v>
      </c>
      <c r="F58" s="230" t="s">
        <v>383</v>
      </c>
    </row>
    <row r="59" spans="2:6" hidden="1" x14ac:dyDescent="0.25">
      <c r="B59" s="230">
        <v>1000</v>
      </c>
      <c r="C59" s="230">
        <v>1400</v>
      </c>
      <c r="D59" s="231">
        <v>14104</v>
      </c>
      <c r="E59" s="230" t="s">
        <v>1030</v>
      </c>
      <c r="F59" s="230" t="s">
        <v>383</v>
      </c>
    </row>
    <row r="60" spans="2:6" hidden="1" x14ac:dyDescent="0.25">
      <c r="B60" s="230">
        <v>1000</v>
      </c>
      <c r="C60" s="230">
        <v>1400</v>
      </c>
      <c r="D60" s="231">
        <v>14105</v>
      </c>
      <c r="E60" s="230" t="s">
        <v>1029</v>
      </c>
      <c r="F60" s="230" t="s">
        <v>383</v>
      </c>
    </row>
    <row r="61" spans="2:6" hidden="1" x14ac:dyDescent="0.25">
      <c r="B61" s="229">
        <v>1000</v>
      </c>
      <c r="C61" s="229">
        <v>1400</v>
      </c>
      <c r="D61" s="229">
        <v>1420</v>
      </c>
      <c r="E61" s="229" t="s">
        <v>1028</v>
      </c>
      <c r="F61" s="229"/>
    </row>
    <row r="62" spans="2:6" hidden="1" x14ac:dyDescent="0.25">
      <c r="B62" s="230">
        <v>1000</v>
      </c>
      <c r="C62" s="230">
        <v>1400</v>
      </c>
      <c r="D62" s="231">
        <v>14201</v>
      </c>
      <c r="E62" s="230" t="s">
        <v>1027</v>
      </c>
      <c r="F62" s="230" t="s">
        <v>383</v>
      </c>
    </row>
    <row r="63" spans="2:6" hidden="1" x14ac:dyDescent="0.25">
      <c r="B63" s="230">
        <v>1000</v>
      </c>
      <c r="C63" s="230">
        <v>1400</v>
      </c>
      <c r="D63" s="231">
        <v>14202</v>
      </c>
      <c r="E63" s="230" t="s">
        <v>1026</v>
      </c>
      <c r="F63" s="230" t="s">
        <v>383</v>
      </c>
    </row>
    <row r="64" spans="2:6" hidden="1" x14ac:dyDescent="0.25">
      <c r="B64" s="229">
        <v>1000</v>
      </c>
      <c r="C64" s="229">
        <v>1400</v>
      </c>
      <c r="D64" s="229">
        <v>1430</v>
      </c>
      <c r="E64" s="229" t="s">
        <v>1025</v>
      </c>
      <c r="F64" s="229"/>
    </row>
    <row r="65" spans="2:6" hidden="1" x14ac:dyDescent="0.25">
      <c r="B65" s="230">
        <v>1000</v>
      </c>
      <c r="C65" s="230">
        <v>1400</v>
      </c>
      <c r="D65" s="231">
        <v>14301</v>
      </c>
      <c r="E65" s="230" t="s">
        <v>1024</v>
      </c>
      <c r="F65" s="230" t="s">
        <v>383</v>
      </c>
    </row>
    <row r="66" spans="2:6" hidden="1" x14ac:dyDescent="0.25">
      <c r="B66" s="230">
        <v>1000</v>
      </c>
      <c r="C66" s="230">
        <v>1400</v>
      </c>
      <c r="D66" s="231">
        <v>14302</v>
      </c>
      <c r="E66" s="230" t="s">
        <v>1023</v>
      </c>
      <c r="F66" s="230" t="s">
        <v>383</v>
      </c>
    </row>
    <row r="67" spans="2:6" hidden="1" x14ac:dyDescent="0.25">
      <c r="B67" s="229">
        <v>1000</v>
      </c>
      <c r="C67" s="229">
        <v>1400</v>
      </c>
      <c r="D67" s="229">
        <v>1440</v>
      </c>
      <c r="E67" s="229" t="s">
        <v>1022</v>
      </c>
      <c r="F67" s="229"/>
    </row>
    <row r="68" spans="2:6" hidden="1" x14ac:dyDescent="0.25">
      <c r="B68" s="230">
        <v>1000</v>
      </c>
      <c r="C68" s="230">
        <v>1400</v>
      </c>
      <c r="D68" s="231">
        <v>14401</v>
      </c>
      <c r="E68" s="230" t="s">
        <v>1021</v>
      </c>
      <c r="F68" s="230" t="s">
        <v>383</v>
      </c>
    </row>
    <row r="69" spans="2:6" hidden="1" x14ac:dyDescent="0.25">
      <c r="B69" s="230">
        <v>1000</v>
      </c>
      <c r="C69" s="230">
        <v>1400</v>
      </c>
      <c r="D69" s="231">
        <v>14402</v>
      </c>
      <c r="E69" s="230" t="s">
        <v>1020</v>
      </c>
      <c r="F69" s="230" t="s">
        <v>383</v>
      </c>
    </row>
    <row r="70" spans="2:6" hidden="1" x14ac:dyDescent="0.25">
      <c r="B70" s="230">
        <v>1000</v>
      </c>
      <c r="C70" s="230">
        <v>1400</v>
      </c>
      <c r="D70" s="231">
        <v>14403</v>
      </c>
      <c r="E70" s="230" t="s">
        <v>1019</v>
      </c>
      <c r="F70" s="230" t="s">
        <v>383</v>
      </c>
    </row>
    <row r="71" spans="2:6" hidden="1" x14ac:dyDescent="0.25">
      <c r="B71" s="230">
        <v>1000</v>
      </c>
      <c r="C71" s="230">
        <v>1400</v>
      </c>
      <c r="D71" s="231">
        <v>14404</v>
      </c>
      <c r="E71" s="230" t="s">
        <v>1018</v>
      </c>
      <c r="F71" s="230" t="s">
        <v>383</v>
      </c>
    </row>
    <row r="72" spans="2:6" hidden="1" x14ac:dyDescent="0.25">
      <c r="B72" s="230">
        <v>1000</v>
      </c>
      <c r="C72" s="230">
        <v>1400</v>
      </c>
      <c r="D72" s="231">
        <v>14405</v>
      </c>
      <c r="E72" s="230" t="s">
        <v>1017</v>
      </c>
      <c r="F72" s="230" t="s">
        <v>383</v>
      </c>
    </row>
    <row r="73" spans="2:6" hidden="1" x14ac:dyDescent="0.25">
      <c r="B73" s="230">
        <v>1000</v>
      </c>
      <c r="C73" s="230">
        <v>1400</v>
      </c>
      <c r="D73" s="231">
        <v>14406</v>
      </c>
      <c r="E73" s="230" t="s">
        <v>1016</v>
      </c>
      <c r="F73" s="230" t="s">
        <v>383</v>
      </c>
    </row>
    <row r="74" spans="2:6" hidden="1" x14ac:dyDescent="0.25">
      <c r="B74" s="228">
        <v>1000</v>
      </c>
      <c r="C74" s="228">
        <v>1500</v>
      </c>
      <c r="D74" s="228"/>
      <c r="E74" s="228" t="s">
        <v>1002</v>
      </c>
      <c r="F74" s="228"/>
    </row>
    <row r="75" spans="2:6" hidden="1" x14ac:dyDescent="0.25">
      <c r="B75" s="229">
        <v>1000</v>
      </c>
      <c r="C75" s="229">
        <v>1500</v>
      </c>
      <c r="D75" s="229">
        <v>1510</v>
      </c>
      <c r="E75" s="229" t="s">
        <v>1015</v>
      </c>
      <c r="F75" s="229"/>
    </row>
    <row r="76" spans="2:6" hidden="1" x14ac:dyDescent="0.25">
      <c r="B76" s="230">
        <v>1000</v>
      </c>
      <c r="C76" s="230">
        <v>1500</v>
      </c>
      <c r="D76" s="231">
        <v>15101</v>
      </c>
      <c r="E76" s="230" t="s">
        <v>1014</v>
      </c>
      <c r="F76" s="230" t="s">
        <v>383</v>
      </c>
    </row>
    <row r="77" spans="2:6" hidden="1" x14ac:dyDescent="0.25">
      <c r="B77" s="230">
        <v>1000</v>
      </c>
      <c r="C77" s="230">
        <v>1500</v>
      </c>
      <c r="D77" s="231">
        <v>15102</v>
      </c>
      <c r="E77" s="230" t="s">
        <v>1013</v>
      </c>
      <c r="F77" s="230" t="s">
        <v>383</v>
      </c>
    </row>
    <row r="78" spans="2:6" hidden="1" x14ac:dyDescent="0.25">
      <c r="B78" s="230">
        <v>1000</v>
      </c>
      <c r="C78" s="230">
        <v>1500</v>
      </c>
      <c r="D78" s="231">
        <v>15103</v>
      </c>
      <c r="E78" s="230" t="s">
        <v>1012</v>
      </c>
      <c r="F78" s="230" t="s">
        <v>383</v>
      </c>
    </row>
    <row r="79" spans="2:6" hidden="1" x14ac:dyDescent="0.25">
      <c r="B79" s="229">
        <v>1000</v>
      </c>
      <c r="C79" s="229">
        <v>1500</v>
      </c>
      <c r="D79" s="229">
        <v>1520</v>
      </c>
      <c r="E79" s="229" t="s">
        <v>1011</v>
      </c>
      <c r="F79" s="229"/>
    </row>
    <row r="80" spans="2:6" hidden="1" x14ac:dyDescent="0.25">
      <c r="B80" s="230">
        <v>1000</v>
      </c>
      <c r="C80" s="230">
        <v>1500</v>
      </c>
      <c r="D80" s="231">
        <v>15201</v>
      </c>
      <c r="E80" s="230" t="s">
        <v>1010</v>
      </c>
      <c r="F80" s="230" t="s">
        <v>383</v>
      </c>
    </row>
    <row r="81" spans="2:6" hidden="1" x14ac:dyDescent="0.25">
      <c r="B81" s="230">
        <v>1000</v>
      </c>
      <c r="C81" s="230">
        <v>1500</v>
      </c>
      <c r="D81" s="231">
        <v>15202</v>
      </c>
      <c r="E81" s="230" t="s">
        <v>1009</v>
      </c>
      <c r="F81" s="230" t="s">
        <v>383</v>
      </c>
    </row>
    <row r="82" spans="2:6" hidden="1" x14ac:dyDescent="0.25">
      <c r="B82" s="229">
        <v>1000</v>
      </c>
      <c r="C82" s="229">
        <v>1500</v>
      </c>
      <c r="D82" s="229">
        <v>1530</v>
      </c>
      <c r="E82" s="229" t="s">
        <v>1008</v>
      </c>
      <c r="F82" s="229" t="s">
        <v>383</v>
      </c>
    </row>
    <row r="83" spans="2:6" hidden="1" x14ac:dyDescent="0.25">
      <c r="B83" s="229">
        <v>1000</v>
      </c>
      <c r="C83" s="229">
        <v>1500</v>
      </c>
      <c r="D83" s="229">
        <v>1540</v>
      </c>
      <c r="E83" s="229" t="s">
        <v>1007</v>
      </c>
      <c r="F83" s="229"/>
    </row>
    <row r="84" spans="2:6" hidden="1" x14ac:dyDescent="0.25">
      <c r="B84" s="230">
        <v>1000</v>
      </c>
      <c r="C84" s="230">
        <v>1500</v>
      </c>
      <c r="D84" s="231">
        <v>15401</v>
      </c>
      <c r="E84" s="230" t="s">
        <v>1006</v>
      </c>
      <c r="F84" s="230" t="s">
        <v>383</v>
      </c>
    </row>
    <row r="85" spans="2:6" hidden="1" x14ac:dyDescent="0.25">
      <c r="B85" s="230">
        <v>1000</v>
      </c>
      <c r="C85" s="230">
        <v>1500</v>
      </c>
      <c r="D85" s="231">
        <v>15402</v>
      </c>
      <c r="E85" s="230" t="s">
        <v>1005</v>
      </c>
      <c r="F85" s="230" t="s">
        <v>383</v>
      </c>
    </row>
    <row r="86" spans="2:6" hidden="1" x14ac:dyDescent="0.25">
      <c r="B86" s="230">
        <v>1000</v>
      </c>
      <c r="C86" s="230">
        <v>1500</v>
      </c>
      <c r="D86" s="231">
        <v>15403</v>
      </c>
      <c r="E86" s="230" t="s">
        <v>1004</v>
      </c>
      <c r="F86" s="230" t="s">
        <v>383</v>
      </c>
    </row>
    <row r="87" spans="2:6" hidden="1" x14ac:dyDescent="0.25">
      <c r="B87" s="229">
        <v>1000</v>
      </c>
      <c r="C87" s="229">
        <v>1500</v>
      </c>
      <c r="D87" s="229">
        <v>1550</v>
      </c>
      <c r="E87" s="229" t="s">
        <v>1003</v>
      </c>
      <c r="F87" s="229" t="s">
        <v>383</v>
      </c>
    </row>
    <row r="88" spans="2:6" hidden="1" x14ac:dyDescent="0.25">
      <c r="B88" s="229">
        <v>1000</v>
      </c>
      <c r="C88" s="229">
        <v>1500</v>
      </c>
      <c r="D88" s="229">
        <v>1590</v>
      </c>
      <c r="E88" s="229" t="s">
        <v>1002</v>
      </c>
      <c r="F88" s="229"/>
    </row>
    <row r="89" spans="2:6" hidden="1" x14ac:dyDescent="0.25">
      <c r="B89" s="230">
        <v>1000</v>
      </c>
      <c r="C89" s="230">
        <v>1500</v>
      </c>
      <c r="D89" s="231">
        <v>15901</v>
      </c>
      <c r="E89" s="230" t="s">
        <v>1001</v>
      </c>
      <c r="F89" s="230" t="s">
        <v>383</v>
      </c>
    </row>
    <row r="90" spans="2:6" hidden="1" x14ac:dyDescent="0.25">
      <c r="B90" s="230">
        <v>1000</v>
      </c>
      <c r="C90" s="230">
        <v>1500</v>
      </c>
      <c r="D90" s="231">
        <v>15902</v>
      </c>
      <c r="E90" s="230" t="s">
        <v>1000</v>
      </c>
      <c r="F90" s="230" t="s">
        <v>383</v>
      </c>
    </row>
    <row r="91" spans="2:6" hidden="1" x14ac:dyDescent="0.25">
      <c r="B91" s="228">
        <v>1000</v>
      </c>
      <c r="C91" s="228">
        <v>1600</v>
      </c>
      <c r="D91" s="228"/>
      <c r="E91" s="228" t="s">
        <v>999</v>
      </c>
      <c r="F91" s="228"/>
    </row>
    <row r="92" spans="2:6" hidden="1" x14ac:dyDescent="0.25">
      <c r="B92" s="229">
        <v>1000</v>
      </c>
      <c r="C92" s="229">
        <v>1600</v>
      </c>
      <c r="D92" s="229">
        <v>1610</v>
      </c>
      <c r="E92" s="229" t="s">
        <v>998</v>
      </c>
      <c r="F92" s="229"/>
    </row>
    <row r="93" spans="2:6" hidden="1" x14ac:dyDescent="0.25">
      <c r="B93" s="230">
        <v>1000</v>
      </c>
      <c r="C93" s="230">
        <v>1600</v>
      </c>
      <c r="D93" s="231">
        <v>16101</v>
      </c>
      <c r="E93" s="230" t="s">
        <v>997</v>
      </c>
      <c r="F93" s="230" t="s">
        <v>383</v>
      </c>
    </row>
    <row r="94" spans="2:6" hidden="1" x14ac:dyDescent="0.25">
      <c r="B94" s="230">
        <v>1000</v>
      </c>
      <c r="C94" s="230">
        <v>1600</v>
      </c>
      <c r="D94" s="231">
        <v>16102</v>
      </c>
      <c r="E94" s="230" t="s">
        <v>996</v>
      </c>
      <c r="F94" s="230" t="s">
        <v>383</v>
      </c>
    </row>
    <row r="95" spans="2:6" hidden="1" x14ac:dyDescent="0.25">
      <c r="B95" s="230">
        <v>1000</v>
      </c>
      <c r="C95" s="230">
        <v>1600</v>
      </c>
      <c r="D95" s="231">
        <v>16103</v>
      </c>
      <c r="E95" s="230" t="s">
        <v>995</v>
      </c>
      <c r="F95" s="230" t="s">
        <v>383</v>
      </c>
    </row>
    <row r="96" spans="2:6" hidden="1" x14ac:dyDescent="0.25">
      <c r="B96" s="230">
        <v>1000</v>
      </c>
      <c r="C96" s="230">
        <v>1600</v>
      </c>
      <c r="D96" s="231">
        <v>16104</v>
      </c>
      <c r="E96" s="230" t="s">
        <v>994</v>
      </c>
      <c r="F96" s="230" t="s">
        <v>383</v>
      </c>
    </row>
    <row r="97" spans="2:6" hidden="1" x14ac:dyDescent="0.25">
      <c r="B97" s="230">
        <v>1000</v>
      </c>
      <c r="C97" s="230">
        <v>1600</v>
      </c>
      <c r="D97" s="231">
        <v>16105</v>
      </c>
      <c r="E97" s="230" t="s">
        <v>993</v>
      </c>
      <c r="F97" s="230" t="s">
        <v>383</v>
      </c>
    </row>
    <row r="98" spans="2:6" hidden="1" x14ac:dyDescent="0.25">
      <c r="B98" s="230">
        <v>1000</v>
      </c>
      <c r="C98" s="230">
        <v>1600</v>
      </c>
      <c r="D98" s="231">
        <v>16106</v>
      </c>
      <c r="E98" s="230" t="s">
        <v>992</v>
      </c>
      <c r="F98" s="230" t="s">
        <v>383</v>
      </c>
    </row>
    <row r="99" spans="2:6" hidden="1" x14ac:dyDescent="0.25">
      <c r="B99" s="230">
        <v>1000</v>
      </c>
      <c r="C99" s="230">
        <v>1600</v>
      </c>
      <c r="D99" s="231">
        <v>16107</v>
      </c>
      <c r="E99" s="230" t="s">
        <v>991</v>
      </c>
      <c r="F99" s="230" t="s">
        <v>383</v>
      </c>
    </row>
    <row r="100" spans="2:6" hidden="1" x14ac:dyDescent="0.25">
      <c r="B100" s="230">
        <v>1000</v>
      </c>
      <c r="C100" s="230">
        <v>1600</v>
      </c>
      <c r="D100" s="231">
        <v>16108</v>
      </c>
      <c r="E100" s="230" t="s">
        <v>990</v>
      </c>
      <c r="F100" s="230" t="s">
        <v>383</v>
      </c>
    </row>
    <row r="101" spans="2:6" hidden="1" x14ac:dyDescent="0.25">
      <c r="B101" s="230">
        <v>1000</v>
      </c>
      <c r="C101" s="230">
        <v>1600</v>
      </c>
      <c r="D101" s="231">
        <v>16109</v>
      </c>
      <c r="E101" s="233" t="s">
        <v>989</v>
      </c>
      <c r="F101" s="233" t="s">
        <v>383</v>
      </c>
    </row>
    <row r="102" spans="2:6" hidden="1" x14ac:dyDescent="0.25">
      <c r="B102" s="228">
        <v>1000</v>
      </c>
      <c r="C102" s="228">
        <v>1700</v>
      </c>
      <c r="D102" s="228"/>
      <c r="E102" s="228" t="s">
        <v>988</v>
      </c>
      <c r="F102" s="228"/>
    </row>
    <row r="103" spans="2:6" hidden="1" x14ac:dyDescent="0.25">
      <c r="B103" s="229">
        <v>1000</v>
      </c>
      <c r="C103" s="229">
        <v>1700</v>
      </c>
      <c r="D103" s="229">
        <v>1710</v>
      </c>
      <c r="E103" s="229" t="s">
        <v>987</v>
      </c>
      <c r="F103" s="229"/>
    </row>
    <row r="104" spans="2:6" hidden="1" x14ac:dyDescent="0.25">
      <c r="B104" s="230">
        <v>1000</v>
      </c>
      <c r="C104" s="230">
        <v>1700</v>
      </c>
      <c r="D104" s="231">
        <v>17101</v>
      </c>
      <c r="E104" s="230" t="s">
        <v>986</v>
      </c>
      <c r="F104" s="230" t="s">
        <v>383</v>
      </c>
    </row>
    <row r="105" spans="2:6" hidden="1" x14ac:dyDescent="0.25">
      <c r="B105" s="230">
        <v>1000</v>
      </c>
      <c r="C105" s="230">
        <v>1700</v>
      </c>
      <c r="D105" s="231">
        <v>17102</v>
      </c>
      <c r="E105" s="230" t="s">
        <v>985</v>
      </c>
      <c r="F105" s="230" t="s">
        <v>383</v>
      </c>
    </row>
    <row r="106" spans="2:6" hidden="1" x14ac:dyDescent="0.25">
      <c r="B106" s="229">
        <v>1000</v>
      </c>
      <c r="C106" s="229">
        <v>1700</v>
      </c>
      <c r="D106" s="229">
        <v>1720</v>
      </c>
      <c r="E106" s="229" t="s">
        <v>984</v>
      </c>
      <c r="F106" s="229" t="s">
        <v>383</v>
      </c>
    </row>
    <row r="107" spans="2:6" hidden="1" x14ac:dyDescent="0.25">
      <c r="B107" s="227">
        <v>2000</v>
      </c>
      <c r="C107" s="227"/>
      <c r="D107" s="227"/>
      <c r="E107" s="227" t="s">
        <v>451</v>
      </c>
      <c r="F107" s="227"/>
    </row>
    <row r="108" spans="2:6" hidden="1" x14ac:dyDescent="0.25">
      <c r="B108" s="228">
        <v>2000</v>
      </c>
      <c r="C108" s="228">
        <v>2100</v>
      </c>
      <c r="D108" s="228"/>
      <c r="E108" s="228" t="s">
        <v>983</v>
      </c>
      <c r="F108" s="228"/>
    </row>
    <row r="109" spans="2:6" hidden="1" x14ac:dyDescent="0.25">
      <c r="B109" s="229">
        <v>2000</v>
      </c>
      <c r="C109" s="229">
        <v>2100</v>
      </c>
      <c r="D109" s="229">
        <v>2110</v>
      </c>
      <c r="E109" s="229" t="s">
        <v>982</v>
      </c>
      <c r="F109" s="229" t="s">
        <v>383</v>
      </c>
    </row>
    <row r="110" spans="2:6" hidden="1" x14ac:dyDescent="0.25">
      <c r="B110" s="229">
        <v>2000</v>
      </c>
      <c r="C110" s="229">
        <v>2100</v>
      </c>
      <c r="D110" s="229">
        <v>2120</v>
      </c>
      <c r="E110" s="229" t="s">
        <v>981</v>
      </c>
      <c r="F110" s="229" t="s">
        <v>383</v>
      </c>
    </row>
    <row r="111" spans="2:6" hidden="1" x14ac:dyDescent="0.25">
      <c r="B111" s="229">
        <v>2000</v>
      </c>
      <c r="C111" s="229">
        <v>2100</v>
      </c>
      <c r="D111" s="229">
        <v>2130</v>
      </c>
      <c r="E111" s="229" t="s">
        <v>980</v>
      </c>
      <c r="F111" s="229" t="s">
        <v>383</v>
      </c>
    </row>
    <row r="112" spans="2:6" hidden="1" x14ac:dyDescent="0.25">
      <c r="B112" s="229">
        <v>2000</v>
      </c>
      <c r="C112" s="229">
        <v>2100</v>
      </c>
      <c r="D112" s="229">
        <v>2140</v>
      </c>
      <c r="E112" s="229" t="s">
        <v>979</v>
      </c>
      <c r="F112" s="229" t="s">
        <v>383</v>
      </c>
    </row>
    <row r="113" spans="2:6" hidden="1" x14ac:dyDescent="0.25">
      <c r="B113" s="229">
        <v>2000</v>
      </c>
      <c r="C113" s="229">
        <v>2100</v>
      </c>
      <c r="D113" s="229">
        <v>2150</v>
      </c>
      <c r="E113" s="229" t="s">
        <v>978</v>
      </c>
      <c r="F113" s="229"/>
    </row>
    <row r="114" spans="2:6" hidden="1" x14ac:dyDescent="0.25">
      <c r="B114" s="230">
        <v>2000</v>
      </c>
      <c r="C114" s="230">
        <v>2100</v>
      </c>
      <c r="D114" s="231">
        <v>21501</v>
      </c>
      <c r="E114" s="230" t="s">
        <v>977</v>
      </c>
      <c r="F114" s="230" t="s">
        <v>383</v>
      </c>
    </row>
    <row r="115" spans="2:6" hidden="1" x14ac:dyDescent="0.25">
      <c r="B115" s="230">
        <v>2000</v>
      </c>
      <c r="C115" s="230">
        <v>2100</v>
      </c>
      <c r="D115" s="231">
        <v>21502</v>
      </c>
      <c r="E115" s="230" t="s">
        <v>976</v>
      </c>
      <c r="F115" s="230" t="s">
        <v>383</v>
      </c>
    </row>
    <row r="116" spans="2:6" hidden="1" x14ac:dyDescent="0.25">
      <c r="B116" s="229">
        <v>2000</v>
      </c>
      <c r="C116" s="229">
        <v>2100</v>
      </c>
      <c r="D116" s="229">
        <v>2160</v>
      </c>
      <c r="E116" s="229" t="s">
        <v>975</v>
      </c>
      <c r="F116" s="229" t="s">
        <v>383</v>
      </c>
    </row>
    <row r="117" spans="2:6" hidden="1" x14ac:dyDescent="0.25">
      <c r="B117" s="229">
        <v>2000</v>
      </c>
      <c r="C117" s="229">
        <v>2100</v>
      </c>
      <c r="D117" s="229">
        <v>2170</v>
      </c>
      <c r="E117" s="229" t="s">
        <v>974</v>
      </c>
      <c r="F117" s="229" t="s">
        <v>383</v>
      </c>
    </row>
    <row r="118" spans="2:6" hidden="1" x14ac:dyDescent="0.25">
      <c r="B118" s="229">
        <v>2000</v>
      </c>
      <c r="C118" s="229">
        <v>2100</v>
      </c>
      <c r="D118" s="229">
        <v>2180</v>
      </c>
      <c r="E118" s="229" t="s">
        <v>973</v>
      </c>
      <c r="F118" s="229" t="s">
        <v>383</v>
      </c>
    </row>
    <row r="119" spans="2:6" hidden="1" x14ac:dyDescent="0.25">
      <c r="B119" s="228">
        <v>2000</v>
      </c>
      <c r="C119" s="228">
        <v>2200</v>
      </c>
      <c r="D119" s="228"/>
      <c r="E119" s="228" t="s">
        <v>972</v>
      </c>
      <c r="F119" s="228"/>
    </row>
    <row r="120" spans="2:6" hidden="1" x14ac:dyDescent="0.25">
      <c r="B120" s="229">
        <v>2000</v>
      </c>
      <c r="C120" s="229">
        <v>2200</v>
      </c>
      <c r="D120" s="229">
        <v>2210</v>
      </c>
      <c r="E120" s="229" t="s">
        <v>971</v>
      </c>
      <c r="F120" s="229"/>
    </row>
    <row r="121" spans="2:6" hidden="1" x14ac:dyDescent="0.25">
      <c r="B121" s="230">
        <v>2000</v>
      </c>
      <c r="C121" s="230">
        <v>2200</v>
      </c>
      <c r="D121" s="231">
        <v>22101</v>
      </c>
      <c r="E121" s="230" t="s">
        <v>970</v>
      </c>
      <c r="F121" s="230" t="s">
        <v>383</v>
      </c>
    </row>
    <row r="122" spans="2:6" hidden="1" x14ac:dyDescent="0.25">
      <c r="B122" s="230">
        <v>2000</v>
      </c>
      <c r="C122" s="230">
        <v>2200</v>
      </c>
      <c r="D122" s="231">
        <v>22102</v>
      </c>
      <c r="E122" s="230" t="s">
        <v>969</v>
      </c>
      <c r="F122" s="230" t="s">
        <v>383</v>
      </c>
    </row>
    <row r="123" spans="2:6" hidden="1" x14ac:dyDescent="0.25">
      <c r="B123" s="230">
        <v>2000</v>
      </c>
      <c r="C123" s="230">
        <v>2200</v>
      </c>
      <c r="D123" s="231">
        <v>22103</v>
      </c>
      <c r="E123" s="230" t="s">
        <v>968</v>
      </c>
      <c r="F123" s="230" t="s">
        <v>383</v>
      </c>
    </row>
    <row r="124" spans="2:6" hidden="1" x14ac:dyDescent="0.25">
      <c r="B124" s="230">
        <v>2000</v>
      </c>
      <c r="C124" s="230">
        <v>2200</v>
      </c>
      <c r="D124" s="231">
        <v>22104</v>
      </c>
      <c r="E124" s="230" t="s">
        <v>967</v>
      </c>
      <c r="F124" s="230" t="s">
        <v>383</v>
      </c>
    </row>
    <row r="125" spans="2:6" hidden="1" x14ac:dyDescent="0.25">
      <c r="B125" s="230">
        <v>2000</v>
      </c>
      <c r="C125" s="230">
        <v>2200</v>
      </c>
      <c r="D125" s="231">
        <v>22105</v>
      </c>
      <c r="E125" s="230" t="s">
        <v>966</v>
      </c>
      <c r="F125" s="230" t="s">
        <v>383</v>
      </c>
    </row>
    <row r="126" spans="2:6" hidden="1" x14ac:dyDescent="0.25">
      <c r="B126" s="230">
        <v>2000</v>
      </c>
      <c r="C126" s="230">
        <v>2200</v>
      </c>
      <c r="D126" s="231">
        <v>22106</v>
      </c>
      <c r="E126" s="230" t="s">
        <v>965</v>
      </c>
      <c r="F126" s="230" t="s">
        <v>383</v>
      </c>
    </row>
    <row r="127" spans="2:6" hidden="1" x14ac:dyDescent="0.25">
      <c r="B127" s="229">
        <v>2000</v>
      </c>
      <c r="C127" s="229">
        <v>2200</v>
      </c>
      <c r="D127" s="229">
        <v>2220</v>
      </c>
      <c r="E127" s="229" t="s">
        <v>964</v>
      </c>
      <c r="F127" s="229" t="s">
        <v>383</v>
      </c>
    </row>
    <row r="128" spans="2:6" hidden="1" x14ac:dyDescent="0.25">
      <c r="B128" s="229">
        <v>2000</v>
      </c>
      <c r="C128" s="229">
        <v>2200</v>
      </c>
      <c r="D128" s="229">
        <v>2230</v>
      </c>
      <c r="E128" s="229" t="s">
        <v>963</v>
      </c>
      <c r="F128" s="229" t="s">
        <v>383</v>
      </c>
    </row>
    <row r="129" spans="2:6" hidden="1" x14ac:dyDescent="0.25">
      <c r="B129" s="228">
        <v>2000</v>
      </c>
      <c r="C129" s="228">
        <v>2300</v>
      </c>
      <c r="D129" s="228"/>
      <c r="E129" s="228" t="s">
        <v>962</v>
      </c>
      <c r="F129" s="228"/>
    </row>
    <row r="130" spans="2:6" hidden="1" x14ac:dyDescent="0.25">
      <c r="B130" s="229">
        <v>2000</v>
      </c>
      <c r="C130" s="229">
        <v>2300</v>
      </c>
      <c r="D130" s="229">
        <v>2310</v>
      </c>
      <c r="E130" s="229" t="s">
        <v>961</v>
      </c>
      <c r="F130" s="229" t="s">
        <v>383</v>
      </c>
    </row>
    <row r="131" spans="2:6" hidden="1" x14ac:dyDescent="0.25">
      <c r="B131" s="229">
        <v>2000</v>
      </c>
      <c r="C131" s="229">
        <v>2300</v>
      </c>
      <c r="D131" s="229">
        <v>2320</v>
      </c>
      <c r="E131" s="229" t="s">
        <v>960</v>
      </c>
      <c r="F131" s="229" t="s">
        <v>383</v>
      </c>
    </row>
    <row r="132" spans="2:6" hidden="1" x14ac:dyDescent="0.25">
      <c r="B132" s="229">
        <v>2000</v>
      </c>
      <c r="C132" s="229">
        <v>2300</v>
      </c>
      <c r="D132" s="229">
        <v>2330</v>
      </c>
      <c r="E132" s="229" t="s">
        <v>959</v>
      </c>
      <c r="F132" s="229" t="s">
        <v>383</v>
      </c>
    </row>
    <row r="133" spans="2:6" hidden="1" x14ac:dyDescent="0.25">
      <c r="B133" s="229">
        <v>2000</v>
      </c>
      <c r="C133" s="229">
        <v>2300</v>
      </c>
      <c r="D133" s="229">
        <v>2340</v>
      </c>
      <c r="E133" s="229" t="s">
        <v>958</v>
      </c>
      <c r="F133" s="229" t="s">
        <v>383</v>
      </c>
    </row>
    <row r="134" spans="2:6" hidden="1" x14ac:dyDescent="0.25">
      <c r="B134" s="229">
        <v>2000</v>
      </c>
      <c r="C134" s="229">
        <v>2300</v>
      </c>
      <c r="D134" s="229">
        <v>2350</v>
      </c>
      <c r="E134" s="229" t="s">
        <v>957</v>
      </c>
      <c r="F134" s="229" t="s">
        <v>383</v>
      </c>
    </row>
    <row r="135" spans="2:6" hidden="1" x14ac:dyDescent="0.25">
      <c r="B135" s="229">
        <v>2000</v>
      </c>
      <c r="C135" s="229">
        <v>2300</v>
      </c>
      <c r="D135" s="229">
        <v>2360</v>
      </c>
      <c r="E135" s="229" t="s">
        <v>956</v>
      </c>
      <c r="F135" s="229" t="s">
        <v>383</v>
      </c>
    </row>
    <row r="136" spans="2:6" hidden="1" x14ac:dyDescent="0.25">
      <c r="B136" s="229">
        <v>2000</v>
      </c>
      <c r="C136" s="229">
        <v>2300</v>
      </c>
      <c r="D136" s="229">
        <v>2370</v>
      </c>
      <c r="E136" s="229" t="s">
        <v>955</v>
      </c>
      <c r="F136" s="229" t="s">
        <v>383</v>
      </c>
    </row>
    <row r="137" spans="2:6" hidden="1" x14ac:dyDescent="0.25">
      <c r="B137" s="229">
        <v>2000</v>
      </c>
      <c r="C137" s="229">
        <v>2300</v>
      </c>
      <c r="D137" s="229">
        <v>2380</v>
      </c>
      <c r="E137" s="229" t="s">
        <v>954</v>
      </c>
      <c r="F137" s="229" t="s">
        <v>383</v>
      </c>
    </row>
    <row r="138" spans="2:6" hidden="1" x14ac:dyDescent="0.25">
      <c r="B138" s="229">
        <v>2000</v>
      </c>
      <c r="C138" s="229">
        <v>2300</v>
      </c>
      <c r="D138" s="229">
        <v>2390</v>
      </c>
      <c r="E138" s="229" t="s">
        <v>953</v>
      </c>
      <c r="F138" s="229"/>
    </row>
    <row r="139" spans="2:6" hidden="1" x14ac:dyDescent="0.25">
      <c r="B139" s="230">
        <v>2000</v>
      </c>
      <c r="C139" s="230">
        <v>2300</v>
      </c>
      <c r="D139" s="231">
        <v>23901</v>
      </c>
      <c r="E139" s="230" t="s">
        <v>953</v>
      </c>
      <c r="F139" s="230" t="s">
        <v>383</v>
      </c>
    </row>
    <row r="140" spans="2:6" hidden="1" x14ac:dyDescent="0.25">
      <c r="B140" s="230">
        <v>2000</v>
      </c>
      <c r="C140" s="230">
        <v>2300</v>
      </c>
      <c r="D140" s="231">
        <v>23902</v>
      </c>
      <c r="E140" s="230" t="s">
        <v>952</v>
      </c>
      <c r="F140" s="230" t="s">
        <v>383</v>
      </c>
    </row>
    <row r="141" spans="2:6" hidden="1" x14ac:dyDescent="0.25">
      <c r="B141" s="228">
        <v>2000</v>
      </c>
      <c r="C141" s="228">
        <v>2400</v>
      </c>
      <c r="D141" s="228"/>
      <c r="E141" s="228" t="s">
        <v>951</v>
      </c>
      <c r="F141" s="228"/>
    </row>
    <row r="142" spans="2:6" hidden="1" x14ac:dyDescent="0.25">
      <c r="B142" s="229">
        <v>2000</v>
      </c>
      <c r="C142" s="229">
        <v>2400</v>
      </c>
      <c r="D142" s="229">
        <v>2410</v>
      </c>
      <c r="E142" s="229" t="s">
        <v>950</v>
      </c>
      <c r="F142" s="229" t="s">
        <v>383</v>
      </c>
    </row>
    <row r="143" spans="2:6" hidden="1" x14ac:dyDescent="0.25">
      <c r="B143" s="229">
        <v>2000</v>
      </c>
      <c r="C143" s="229">
        <v>2400</v>
      </c>
      <c r="D143" s="229">
        <v>2420</v>
      </c>
      <c r="E143" s="229" t="s">
        <v>949</v>
      </c>
      <c r="F143" s="229" t="s">
        <v>383</v>
      </c>
    </row>
    <row r="144" spans="2:6" hidden="1" x14ac:dyDescent="0.25">
      <c r="B144" s="229">
        <v>2000</v>
      </c>
      <c r="C144" s="229">
        <v>2400</v>
      </c>
      <c r="D144" s="229">
        <v>2430</v>
      </c>
      <c r="E144" s="229" t="s">
        <v>948</v>
      </c>
      <c r="F144" s="229" t="s">
        <v>383</v>
      </c>
    </row>
    <row r="145" spans="2:6" hidden="1" x14ac:dyDescent="0.25">
      <c r="B145" s="229">
        <v>2000</v>
      </c>
      <c r="C145" s="229">
        <v>2400</v>
      </c>
      <c r="D145" s="229">
        <v>2440</v>
      </c>
      <c r="E145" s="229" t="s">
        <v>947</v>
      </c>
      <c r="F145" s="229" t="s">
        <v>383</v>
      </c>
    </row>
    <row r="146" spans="2:6" hidden="1" x14ac:dyDescent="0.25">
      <c r="B146" s="229">
        <v>2000</v>
      </c>
      <c r="C146" s="229">
        <v>2400</v>
      </c>
      <c r="D146" s="229">
        <v>2450</v>
      </c>
      <c r="E146" s="229" t="s">
        <v>946</v>
      </c>
      <c r="F146" s="229" t="s">
        <v>383</v>
      </c>
    </row>
    <row r="147" spans="2:6" hidden="1" x14ac:dyDescent="0.25">
      <c r="B147" s="229">
        <v>2000</v>
      </c>
      <c r="C147" s="229">
        <v>2400</v>
      </c>
      <c r="D147" s="229">
        <v>2460</v>
      </c>
      <c r="E147" s="229" t="s">
        <v>945</v>
      </c>
      <c r="F147" s="229" t="s">
        <v>383</v>
      </c>
    </row>
    <row r="148" spans="2:6" hidden="1" x14ac:dyDescent="0.25">
      <c r="B148" s="229">
        <v>2000</v>
      </c>
      <c r="C148" s="229">
        <v>2400</v>
      </c>
      <c r="D148" s="229">
        <v>2470</v>
      </c>
      <c r="E148" s="229" t="s">
        <v>944</v>
      </c>
      <c r="F148" s="229" t="s">
        <v>383</v>
      </c>
    </row>
    <row r="149" spans="2:6" hidden="1" x14ac:dyDescent="0.25">
      <c r="B149" s="229">
        <v>2000</v>
      </c>
      <c r="C149" s="229">
        <v>2400</v>
      </c>
      <c r="D149" s="229">
        <v>2480</v>
      </c>
      <c r="E149" s="229" t="s">
        <v>943</v>
      </c>
      <c r="F149" s="229" t="s">
        <v>383</v>
      </c>
    </row>
    <row r="150" spans="2:6" hidden="1" x14ac:dyDescent="0.25">
      <c r="B150" s="229">
        <v>2000</v>
      </c>
      <c r="C150" s="229">
        <v>2400</v>
      </c>
      <c r="D150" s="229">
        <v>2490</v>
      </c>
      <c r="E150" s="229" t="s">
        <v>942</v>
      </c>
      <c r="F150" s="229" t="s">
        <v>383</v>
      </c>
    </row>
    <row r="151" spans="2:6" hidden="1" x14ac:dyDescent="0.25">
      <c r="B151" s="228">
        <v>2000</v>
      </c>
      <c r="C151" s="228">
        <v>2500</v>
      </c>
      <c r="D151" s="228"/>
      <c r="E151" s="228" t="s">
        <v>941</v>
      </c>
      <c r="F151" s="228"/>
    </row>
    <row r="152" spans="2:6" hidden="1" x14ac:dyDescent="0.25">
      <c r="B152" s="229">
        <v>2000</v>
      </c>
      <c r="C152" s="229">
        <v>2500</v>
      </c>
      <c r="D152" s="229">
        <v>2510</v>
      </c>
      <c r="E152" s="229" t="s">
        <v>940</v>
      </c>
      <c r="F152" s="229" t="s">
        <v>383</v>
      </c>
    </row>
    <row r="153" spans="2:6" hidden="1" x14ac:dyDescent="0.25">
      <c r="B153" s="229">
        <v>2000</v>
      </c>
      <c r="C153" s="229">
        <v>2500</v>
      </c>
      <c r="D153" s="229">
        <v>2520</v>
      </c>
      <c r="E153" s="229" t="s">
        <v>939</v>
      </c>
      <c r="F153" s="229" t="s">
        <v>383</v>
      </c>
    </row>
    <row r="154" spans="2:6" hidden="1" x14ac:dyDescent="0.25">
      <c r="B154" s="229">
        <v>2000</v>
      </c>
      <c r="C154" s="229">
        <v>2500</v>
      </c>
      <c r="D154" s="229">
        <v>2530</v>
      </c>
      <c r="E154" s="229" t="s">
        <v>938</v>
      </c>
      <c r="F154" s="229" t="s">
        <v>383</v>
      </c>
    </row>
    <row r="155" spans="2:6" hidden="1" x14ac:dyDescent="0.25">
      <c r="B155" s="229">
        <v>2000</v>
      </c>
      <c r="C155" s="229">
        <v>2500</v>
      </c>
      <c r="D155" s="229">
        <v>2540</v>
      </c>
      <c r="E155" s="229" t="s">
        <v>937</v>
      </c>
      <c r="F155" s="229" t="s">
        <v>383</v>
      </c>
    </row>
    <row r="156" spans="2:6" hidden="1" x14ac:dyDescent="0.25">
      <c r="B156" s="229">
        <v>2000</v>
      </c>
      <c r="C156" s="229">
        <v>2500</v>
      </c>
      <c r="D156" s="229">
        <v>2550</v>
      </c>
      <c r="E156" s="229" t="s">
        <v>936</v>
      </c>
      <c r="F156" s="229" t="s">
        <v>383</v>
      </c>
    </row>
    <row r="157" spans="2:6" hidden="1" x14ac:dyDescent="0.25">
      <c r="B157" s="229">
        <v>2000</v>
      </c>
      <c r="C157" s="229">
        <v>2500</v>
      </c>
      <c r="D157" s="229">
        <v>2560</v>
      </c>
      <c r="E157" s="229" t="s">
        <v>935</v>
      </c>
      <c r="F157" s="229" t="s">
        <v>383</v>
      </c>
    </row>
    <row r="158" spans="2:6" hidden="1" x14ac:dyDescent="0.25">
      <c r="B158" s="229">
        <v>2000</v>
      </c>
      <c r="C158" s="229">
        <v>2500</v>
      </c>
      <c r="D158" s="229">
        <v>2590</v>
      </c>
      <c r="E158" s="229" t="s">
        <v>934</v>
      </c>
      <c r="F158" s="229" t="s">
        <v>383</v>
      </c>
    </row>
    <row r="159" spans="2:6" hidden="1" x14ac:dyDescent="0.25">
      <c r="B159" s="228">
        <v>2000</v>
      </c>
      <c r="C159" s="228">
        <v>2600</v>
      </c>
      <c r="D159" s="228"/>
      <c r="E159" s="228" t="s">
        <v>933</v>
      </c>
      <c r="F159" s="228"/>
    </row>
    <row r="160" spans="2:6" hidden="1" x14ac:dyDescent="0.25">
      <c r="B160" s="229">
        <v>2000</v>
      </c>
      <c r="C160" s="229">
        <v>2600</v>
      </c>
      <c r="D160" s="229">
        <v>2610</v>
      </c>
      <c r="E160" s="229" t="s">
        <v>933</v>
      </c>
      <c r="F160" s="229"/>
    </row>
    <row r="161" spans="2:6" hidden="1" x14ac:dyDescent="0.25">
      <c r="B161" s="230">
        <v>2000</v>
      </c>
      <c r="C161" s="230">
        <v>2600</v>
      </c>
      <c r="D161" s="231">
        <v>26101</v>
      </c>
      <c r="E161" s="230" t="s">
        <v>932</v>
      </c>
      <c r="F161" s="230" t="s">
        <v>383</v>
      </c>
    </row>
    <row r="162" spans="2:6" hidden="1" x14ac:dyDescent="0.25">
      <c r="B162" s="230">
        <v>2000</v>
      </c>
      <c r="C162" s="230">
        <v>2600</v>
      </c>
      <c r="D162" s="231">
        <v>26102</v>
      </c>
      <c r="E162" s="230" t="s">
        <v>931</v>
      </c>
      <c r="F162" s="230" t="s">
        <v>383</v>
      </c>
    </row>
    <row r="163" spans="2:6" hidden="1" x14ac:dyDescent="0.25">
      <c r="B163" s="230">
        <v>2000</v>
      </c>
      <c r="C163" s="230">
        <v>2600</v>
      </c>
      <c r="D163" s="231">
        <v>26103</v>
      </c>
      <c r="E163" s="230" t="s">
        <v>930</v>
      </c>
      <c r="F163" s="230" t="s">
        <v>383</v>
      </c>
    </row>
    <row r="164" spans="2:6" hidden="1" x14ac:dyDescent="0.25">
      <c r="B164" s="230">
        <v>2000</v>
      </c>
      <c r="C164" s="230">
        <v>2600</v>
      </c>
      <c r="D164" s="231">
        <v>26104</v>
      </c>
      <c r="E164" s="230" t="s">
        <v>929</v>
      </c>
      <c r="F164" s="230" t="s">
        <v>383</v>
      </c>
    </row>
    <row r="165" spans="2:6" hidden="1" x14ac:dyDescent="0.25">
      <c r="B165" s="230">
        <v>2000</v>
      </c>
      <c r="C165" s="230">
        <v>2600</v>
      </c>
      <c r="D165" s="231">
        <v>26105</v>
      </c>
      <c r="E165" s="230" t="s">
        <v>928</v>
      </c>
      <c r="F165" s="230" t="s">
        <v>383</v>
      </c>
    </row>
    <row r="166" spans="2:6" hidden="1" x14ac:dyDescent="0.25">
      <c r="B166" s="230">
        <v>2000</v>
      </c>
      <c r="C166" s="230">
        <v>2600</v>
      </c>
      <c r="D166" s="231">
        <v>26106</v>
      </c>
      <c r="E166" s="230" t="s">
        <v>927</v>
      </c>
      <c r="F166" s="230" t="s">
        <v>383</v>
      </c>
    </row>
    <row r="167" spans="2:6" hidden="1" x14ac:dyDescent="0.25">
      <c r="B167" s="230">
        <v>2000</v>
      </c>
      <c r="C167" s="230">
        <v>2600</v>
      </c>
      <c r="D167" s="231">
        <v>26107</v>
      </c>
      <c r="E167" s="230" t="s">
        <v>926</v>
      </c>
      <c r="F167" s="230" t="s">
        <v>383</v>
      </c>
    </row>
    <row r="168" spans="2:6" hidden="1" x14ac:dyDescent="0.25">
      <c r="B168" s="230">
        <v>2000</v>
      </c>
      <c r="C168" s="230">
        <v>2600</v>
      </c>
      <c r="D168" s="231">
        <v>26108</v>
      </c>
      <c r="E168" s="230" t="s">
        <v>925</v>
      </c>
      <c r="F168" s="230" t="s">
        <v>383</v>
      </c>
    </row>
    <row r="169" spans="2:6" hidden="1" x14ac:dyDescent="0.25">
      <c r="B169" s="229">
        <v>2000</v>
      </c>
      <c r="C169" s="229">
        <v>2600</v>
      </c>
      <c r="D169" s="229">
        <v>2620</v>
      </c>
      <c r="E169" s="229" t="s">
        <v>924</v>
      </c>
      <c r="F169" s="229" t="s">
        <v>383</v>
      </c>
    </row>
    <row r="170" spans="2:6" hidden="1" x14ac:dyDescent="0.25">
      <c r="B170" s="228">
        <v>2000</v>
      </c>
      <c r="C170" s="228">
        <v>2700</v>
      </c>
      <c r="D170" s="228"/>
      <c r="E170" s="228" t="s">
        <v>923</v>
      </c>
      <c r="F170" s="228"/>
    </row>
    <row r="171" spans="2:6" hidden="1" x14ac:dyDescent="0.25">
      <c r="B171" s="229">
        <v>2000</v>
      </c>
      <c r="C171" s="229">
        <v>2700</v>
      </c>
      <c r="D171" s="229">
        <v>2710</v>
      </c>
      <c r="E171" s="229" t="s">
        <v>922</v>
      </c>
      <c r="F171" s="229" t="s">
        <v>383</v>
      </c>
    </row>
    <row r="172" spans="2:6" hidden="1" x14ac:dyDescent="0.25">
      <c r="B172" s="229">
        <v>2000</v>
      </c>
      <c r="C172" s="229">
        <v>2700</v>
      </c>
      <c r="D172" s="229">
        <v>2720</v>
      </c>
      <c r="E172" s="229" t="s">
        <v>921</v>
      </c>
      <c r="F172" s="229" t="s">
        <v>383</v>
      </c>
    </row>
    <row r="173" spans="2:6" hidden="1" x14ac:dyDescent="0.25">
      <c r="B173" s="229">
        <v>2000</v>
      </c>
      <c r="C173" s="229">
        <v>2700</v>
      </c>
      <c r="D173" s="229">
        <v>2730</v>
      </c>
      <c r="E173" s="229" t="s">
        <v>920</v>
      </c>
      <c r="F173" s="229" t="s">
        <v>383</v>
      </c>
    </row>
    <row r="174" spans="2:6" hidden="1" x14ac:dyDescent="0.25">
      <c r="B174" s="229">
        <v>2000</v>
      </c>
      <c r="C174" s="229">
        <v>2700</v>
      </c>
      <c r="D174" s="229">
        <v>2740</v>
      </c>
      <c r="E174" s="229" t="s">
        <v>919</v>
      </c>
      <c r="F174" s="229" t="s">
        <v>383</v>
      </c>
    </row>
    <row r="175" spans="2:6" hidden="1" x14ac:dyDescent="0.25">
      <c r="B175" s="229">
        <v>2000</v>
      </c>
      <c r="C175" s="229">
        <v>2700</v>
      </c>
      <c r="D175" s="229">
        <v>2750</v>
      </c>
      <c r="E175" s="229" t="s">
        <v>918</v>
      </c>
      <c r="F175" s="229" t="s">
        <v>383</v>
      </c>
    </row>
    <row r="176" spans="2:6" hidden="1" x14ac:dyDescent="0.25">
      <c r="B176" s="228">
        <v>2000</v>
      </c>
      <c r="C176" s="228">
        <v>2800</v>
      </c>
      <c r="D176" s="228"/>
      <c r="E176" s="228" t="s">
        <v>917</v>
      </c>
      <c r="F176" s="228"/>
    </row>
    <row r="177" spans="2:6" hidden="1" x14ac:dyDescent="0.25">
      <c r="B177" s="229">
        <v>2000</v>
      </c>
      <c r="C177" s="229">
        <v>2800</v>
      </c>
      <c r="D177" s="229">
        <v>2810</v>
      </c>
      <c r="E177" s="229" t="s">
        <v>916</v>
      </c>
      <c r="F177" s="229" t="s">
        <v>383</v>
      </c>
    </row>
    <row r="178" spans="2:6" hidden="1" x14ac:dyDescent="0.25">
      <c r="B178" s="229">
        <v>2000</v>
      </c>
      <c r="C178" s="229">
        <v>2800</v>
      </c>
      <c r="D178" s="229">
        <v>2820</v>
      </c>
      <c r="E178" s="229" t="s">
        <v>915</v>
      </c>
      <c r="F178" s="229" t="s">
        <v>383</v>
      </c>
    </row>
    <row r="179" spans="2:6" hidden="1" x14ac:dyDescent="0.25">
      <c r="B179" s="229">
        <v>2000</v>
      </c>
      <c r="C179" s="229">
        <v>2800</v>
      </c>
      <c r="D179" s="229">
        <v>2830</v>
      </c>
      <c r="E179" s="229" t="s">
        <v>914</v>
      </c>
      <c r="F179" s="229" t="s">
        <v>383</v>
      </c>
    </row>
    <row r="180" spans="2:6" hidden="1" x14ac:dyDescent="0.25">
      <c r="B180" s="228">
        <v>2000</v>
      </c>
      <c r="C180" s="228">
        <v>2900</v>
      </c>
      <c r="D180" s="228"/>
      <c r="E180" s="228" t="s">
        <v>913</v>
      </c>
      <c r="F180" s="228"/>
    </row>
    <row r="181" spans="2:6" hidden="1" x14ac:dyDescent="0.25">
      <c r="B181" s="229">
        <v>2000</v>
      </c>
      <c r="C181" s="229">
        <v>2900</v>
      </c>
      <c r="D181" s="229">
        <v>2910</v>
      </c>
      <c r="E181" s="229" t="s">
        <v>912</v>
      </c>
      <c r="F181" s="229" t="s">
        <v>383</v>
      </c>
    </row>
    <row r="182" spans="2:6" hidden="1" x14ac:dyDescent="0.25">
      <c r="B182" s="229">
        <v>2000</v>
      </c>
      <c r="C182" s="229">
        <v>2900</v>
      </c>
      <c r="D182" s="229">
        <v>2920</v>
      </c>
      <c r="E182" s="229" t="s">
        <v>911</v>
      </c>
      <c r="F182" s="229" t="s">
        <v>383</v>
      </c>
    </row>
    <row r="183" spans="2:6" hidden="1" x14ac:dyDescent="0.25">
      <c r="B183" s="229">
        <v>2000</v>
      </c>
      <c r="C183" s="229">
        <v>2900</v>
      </c>
      <c r="D183" s="229">
        <v>2930</v>
      </c>
      <c r="E183" s="229" t="s">
        <v>910</v>
      </c>
      <c r="F183" s="229" t="s">
        <v>383</v>
      </c>
    </row>
    <row r="184" spans="2:6" hidden="1" x14ac:dyDescent="0.25">
      <c r="B184" s="229">
        <v>2000</v>
      </c>
      <c r="C184" s="229">
        <v>2900</v>
      </c>
      <c r="D184" s="229">
        <v>2940</v>
      </c>
      <c r="E184" s="229" t="s">
        <v>909</v>
      </c>
      <c r="F184" s="229" t="s">
        <v>383</v>
      </c>
    </row>
    <row r="185" spans="2:6" hidden="1" x14ac:dyDescent="0.25">
      <c r="B185" s="229">
        <v>2000</v>
      </c>
      <c r="C185" s="229">
        <v>2900</v>
      </c>
      <c r="D185" s="229">
        <v>2950</v>
      </c>
      <c r="E185" s="229" t="s">
        <v>908</v>
      </c>
      <c r="F185" s="229" t="s">
        <v>383</v>
      </c>
    </row>
    <row r="186" spans="2:6" hidden="1" x14ac:dyDescent="0.25">
      <c r="B186" s="229">
        <v>2000</v>
      </c>
      <c r="C186" s="229">
        <v>2900</v>
      </c>
      <c r="D186" s="229">
        <v>2960</v>
      </c>
      <c r="E186" s="229" t="s">
        <v>907</v>
      </c>
      <c r="F186" s="229" t="s">
        <v>383</v>
      </c>
    </row>
    <row r="187" spans="2:6" hidden="1" x14ac:dyDescent="0.25">
      <c r="B187" s="229">
        <v>2000</v>
      </c>
      <c r="C187" s="229">
        <v>2900</v>
      </c>
      <c r="D187" s="229">
        <v>2970</v>
      </c>
      <c r="E187" s="229" t="s">
        <v>906</v>
      </c>
      <c r="F187" s="229" t="s">
        <v>383</v>
      </c>
    </row>
    <row r="188" spans="2:6" hidden="1" x14ac:dyDescent="0.25">
      <c r="B188" s="229">
        <v>2000</v>
      </c>
      <c r="C188" s="229">
        <v>2900</v>
      </c>
      <c r="D188" s="229">
        <v>2980</v>
      </c>
      <c r="E188" s="229" t="s">
        <v>905</v>
      </c>
      <c r="F188" s="229" t="s">
        <v>383</v>
      </c>
    </row>
    <row r="189" spans="2:6" hidden="1" x14ac:dyDescent="0.25">
      <c r="B189" s="229">
        <v>2000</v>
      </c>
      <c r="C189" s="229">
        <v>2900</v>
      </c>
      <c r="D189" s="229">
        <v>2990</v>
      </c>
      <c r="E189" s="229" t="s">
        <v>904</v>
      </c>
      <c r="F189" s="229" t="s">
        <v>383</v>
      </c>
    </row>
    <row r="190" spans="2:6" hidden="1" x14ac:dyDescent="0.25">
      <c r="B190" s="227">
        <v>3000</v>
      </c>
      <c r="C190" s="227"/>
      <c r="D190" s="227"/>
      <c r="E190" s="227" t="s">
        <v>456</v>
      </c>
      <c r="F190" s="227"/>
    </row>
    <row r="191" spans="2:6" hidden="1" x14ac:dyDescent="0.25">
      <c r="B191" s="228">
        <v>3000</v>
      </c>
      <c r="C191" s="228">
        <v>3100</v>
      </c>
      <c r="D191" s="228"/>
      <c r="E191" s="228" t="s">
        <v>903</v>
      </c>
      <c r="F191" s="228"/>
    </row>
    <row r="192" spans="2:6" hidden="1" x14ac:dyDescent="0.25">
      <c r="B192" s="229">
        <v>3000</v>
      </c>
      <c r="C192" s="229">
        <v>3100</v>
      </c>
      <c r="D192" s="229">
        <v>3110</v>
      </c>
      <c r="E192" s="229" t="s">
        <v>902</v>
      </c>
      <c r="F192" s="229" t="s">
        <v>383</v>
      </c>
    </row>
    <row r="193" spans="2:6" hidden="1" x14ac:dyDescent="0.25">
      <c r="B193" s="229">
        <v>3000</v>
      </c>
      <c r="C193" s="229">
        <v>3100</v>
      </c>
      <c r="D193" s="229">
        <v>3120</v>
      </c>
      <c r="E193" s="229" t="s">
        <v>901</v>
      </c>
      <c r="F193" s="229" t="s">
        <v>383</v>
      </c>
    </row>
    <row r="194" spans="2:6" hidden="1" x14ac:dyDescent="0.25">
      <c r="B194" s="229">
        <v>3000</v>
      </c>
      <c r="C194" s="229">
        <v>3100</v>
      </c>
      <c r="D194" s="229">
        <v>3130</v>
      </c>
      <c r="E194" s="229" t="s">
        <v>900</v>
      </c>
      <c r="F194" s="229" t="s">
        <v>383</v>
      </c>
    </row>
    <row r="195" spans="2:6" hidden="1" x14ac:dyDescent="0.25">
      <c r="B195" s="229">
        <v>3000</v>
      </c>
      <c r="C195" s="229">
        <v>3100</v>
      </c>
      <c r="D195" s="229">
        <v>3140</v>
      </c>
      <c r="E195" s="229" t="s">
        <v>899</v>
      </c>
      <c r="F195" s="229" t="s">
        <v>383</v>
      </c>
    </row>
    <row r="196" spans="2:6" hidden="1" x14ac:dyDescent="0.25">
      <c r="B196" s="229">
        <v>3000</v>
      </c>
      <c r="C196" s="229">
        <v>3100</v>
      </c>
      <c r="D196" s="229">
        <v>3150</v>
      </c>
      <c r="E196" s="229" t="s">
        <v>898</v>
      </c>
      <c r="F196" s="229" t="s">
        <v>383</v>
      </c>
    </row>
    <row r="197" spans="2:6" hidden="1" x14ac:dyDescent="0.25">
      <c r="B197" s="229">
        <v>3000</v>
      </c>
      <c r="C197" s="229">
        <v>3100</v>
      </c>
      <c r="D197" s="229">
        <v>3160</v>
      </c>
      <c r="E197" s="229" t="s">
        <v>897</v>
      </c>
      <c r="F197" s="229"/>
    </row>
    <row r="198" spans="2:6" hidden="1" x14ac:dyDescent="0.25">
      <c r="B198" s="230">
        <v>3000</v>
      </c>
      <c r="C198" s="230">
        <v>3100</v>
      </c>
      <c r="D198" s="231">
        <v>31601</v>
      </c>
      <c r="E198" s="230" t="s">
        <v>896</v>
      </c>
      <c r="F198" s="230" t="s">
        <v>383</v>
      </c>
    </row>
    <row r="199" spans="2:6" hidden="1" x14ac:dyDescent="0.25">
      <c r="B199" s="230">
        <v>3000</v>
      </c>
      <c r="C199" s="230">
        <v>3100</v>
      </c>
      <c r="D199" s="231">
        <v>31602</v>
      </c>
      <c r="E199" s="230" t="s">
        <v>895</v>
      </c>
      <c r="F199" s="230" t="s">
        <v>383</v>
      </c>
    </row>
    <row r="200" spans="2:6" hidden="1" x14ac:dyDescent="0.25">
      <c r="B200" s="230">
        <v>3000</v>
      </c>
      <c r="C200" s="230">
        <v>3100</v>
      </c>
      <c r="D200" s="231">
        <v>31603</v>
      </c>
      <c r="E200" s="230" t="s">
        <v>894</v>
      </c>
      <c r="F200" s="230" t="s">
        <v>383</v>
      </c>
    </row>
    <row r="201" spans="2:6" hidden="1" x14ac:dyDescent="0.25">
      <c r="B201" s="229">
        <v>3000</v>
      </c>
      <c r="C201" s="229">
        <v>3100</v>
      </c>
      <c r="D201" s="229">
        <v>3170</v>
      </c>
      <c r="E201" s="229" t="s">
        <v>893</v>
      </c>
      <c r="F201" s="229" t="s">
        <v>383</v>
      </c>
    </row>
    <row r="202" spans="2:6" hidden="1" x14ac:dyDescent="0.25">
      <c r="B202" s="229">
        <v>3000</v>
      </c>
      <c r="C202" s="229">
        <v>3100</v>
      </c>
      <c r="D202" s="229">
        <v>3180</v>
      </c>
      <c r="E202" s="229" t="s">
        <v>892</v>
      </c>
      <c r="F202" s="229"/>
    </row>
    <row r="203" spans="2:6" hidden="1" x14ac:dyDescent="0.25">
      <c r="B203" s="230">
        <v>3000</v>
      </c>
      <c r="C203" s="230">
        <v>3100</v>
      </c>
      <c r="D203" s="231">
        <v>31801</v>
      </c>
      <c r="E203" s="230" t="s">
        <v>891</v>
      </c>
      <c r="F203" s="230" t="s">
        <v>383</v>
      </c>
    </row>
    <row r="204" spans="2:6" hidden="1" x14ac:dyDescent="0.25">
      <c r="B204" s="230">
        <v>3000</v>
      </c>
      <c r="C204" s="230">
        <v>3100</v>
      </c>
      <c r="D204" s="231">
        <v>31802</v>
      </c>
      <c r="E204" s="230" t="s">
        <v>890</v>
      </c>
      <c r="F204" s="230" t="s">
        <v>383</v>
      </c>
    </row>
    <row r="205" spans="2:6" hidden="1" x14ac:dyDescent="0.25">
      <c r="B205" s="229">
        <v>3000</v>
      </c>
      <c r="C205" s="229">
        <v>3100</v>
      </c>
      <c r="D205" s="229">
        <v>3190</v>
      </c>
      <c r="E205" s="229" t="s">
        <v>889</v>
      </c>
      <c r="F205" s="229"/>
    </row>
    <row r="206" spans="2:6" hidden="1" x14ac:dyDescent="0.25">
      <c r="B206" s="230">
        <v>3000</v>
      </c>
      <c r="C206" s="230">
        <v>3100</v>
      </c>
      <c r="D206" s="231">
        <v>31901</v>
      </c>
      <c r="E206" s="230" t="s">
        <v>888</v>
      </c>
      <c r="F206" s="230" t="s">
        <v>383</v>
      </c>
    </row>
    <row r="207" spans="2:6" hidden="1" x14ac:dyDescent="0.25">
      <c r="B207" s="230">
        <v>3000</v>
      </c>
      <c r="C207" s="230">
        <v>3100</v>
      </c>
      <c r="D207" s="231">
        <v>31902</v>
      </c>
      <c r="E207" s="230" t="s">
        <v>887</v>
      </c>
      <c r="F207" s="230" t="s">
        <v>383</v>
      </c>
    </row>
    <row r="208" spans="2:6" hidden="1" x14ac:dyDescent="0.25">
      <c r="B208" s="230">
        <v>3000</v>
      </c>
      <c r="C208" s="230">
        <v>3100</v>
      </c>
      <c r="D208" s="231">
        <v>31903</v>
      </c>
      <c r="E208" s="230" t="s">
        <v>886</v>
      </c>
      <c r="F208" s="230" t="s">
        <v>383</v>
      </c>
    </row>
    <row r="209" spans="2:6" hidden="1" x14ac:dyDescent="0.25">
      <c r="B209" s="230">
        <v>3000</v>
      </c>
      <c r="C209" s="230">
        <v>3100</v>
      </c>
      <c r="D209" s="231">
        <v>31904</v>
      </c>
      <c r="E209" s="230" t="s">
        <v>885</v>
      </c>
      <c r="F209" s="230" t="s">
        <v>383</v>
      </c>
    </row>
    <row r="210" spans="2:6" hidden="1" x14ac:dyDescent="0.25">
      <c r="B210" s="228">
        <v>3000</v>
      </c>
      <c r="C210" s="228">
        <v>3200</v>
      </c>
      <c r="D210" s="228"/>
      <c r="E210" s="228" t="s">
        <v>884</v>
      </c>
      <c r="F210" s="228"/>
    </row>
    <row r="211" spans="2:6" hidden="1" x14ac:dyDescent="0.25">
      <c r="B211" s="229">
        <v>3000</v>
      </c>
      <c r="C211" s="229">
        <v>3200</v>
      </c>
      <c r="D211" s="229">
        <v>3210</v>
      </c>
      <c r="E211" s="229" t="s">
        <v>883</v>
      </c>
      <c r="F211" s="229" t="s">
        <v>383</v>
      </c>
    </row>
    <row r="212" spans="2:6" hidden="1" x14ac:dyDescent="0.25">
      <c r="B212" s="229">
        <v>3000</v>
      </c>
      <c r="C212" s="229">
        <v>3200</v>
      </c>
      <c r="D212" s="229">
        <v>3220</v>
      </c>
      <c r="E212" s="229" t="s">
        <v>882</v>
      </c>
      <c r="F212" s="229" t="s">
        <v>383</v>
      </c>
    </row>
    <row r="213" spans="2:6" hidden="1" x14ac:dyDescent="0.25">
      <c r="B213" s="229">
        <v>3000</v>
      </c>
      <c r="C213" s="229">
        <v>3200</v>
      </c>
      <c r="D213" s="229">
        <v>3230</v>
      </c>
      <c r="E213" s="229" t="s">
        <v>881</v>
      </c>
      <c r="F213" s="229"/>
    </row>
    <row r="214" spans="2:6" hidden="1" x14ac:dyDescent="0.25">
      <c r="B214" s="230">
        <v>3000</v>
      </c>
      <c r="C214" s="230">
        <v>3200</v>
      </c>
      <c r="D214" s="231">
        <v>32301</v>
      </c>
      <c r="E214" s="230" t="s">
        <v>880</v>
      </c>
      <c r="F214" s="230" t="s">
        <v>383</v>
      </c>
    </row>
    <row r="215" spans="2:6" hidden="1" x14ac:dyDescent="0.25">
      <c r="B215" s="230">
        <v>3000</v>
      </c>
      <c r="C215" s="230">
        <v>3200</v>
      </c>
      <c r="D215" s="231">
        <v>32302</v>
      </c>
      <c r="E215" s="230" t="s">
        <v>879</v>
      </c>
      <c r="F215" s="230" t="s">
        <v>383</v>
      </c>
    </row>
    <row r="216" spans="2:6" hidden="1" x14ac:dyDescent="0.25">
      <c r="B216" s="230">
        <v>3000</v>
      </c>
      <c r="C216" s="230">
        <v>3200</v>
      </c>
      <c r="D216" s="231">
        <v>32303</v>
      </c>
      <c r="E216" s="230" t="s">
        <v>878</v>
      </c>
      <c r="F216" s="230" t="s">
        <v>383</v>
      </c>
    </row>
    <row r="217" spans="2:6" hidden="1" x14ac:dyDescent="0.25">
      <c r="B217" s="229">
        <v>3000</v>
      </c>
      <c r="C217" s="229">
        <v>3200</v>
      </c>
      <c r="D217" s="229">
        <v>3240</v>
      </c>
      <c r="E217" s="229" t="s">
        <v>877</v>
      </c>
      <c r="F217" s="229" t="s">
        <v>383</v>
      </c>
    </row>
    <row r="218" spans="2:6" hidden="1" x14ac:dyDescent="0.25">
      <c r="B218" s="229">
        <v>3000</v>
      </c>
      <c r="C218" s="229">
        <v>3200</v>
      </c>
      <c r="D218" s="229">
        <v>3250</v>
      </c>
      <c r="E218" s="229" t="s">
        <v>876</v>
      </c>
      <c r="F218" s="229"/>
    </row>
    <row r="219" spans="2:6" hidden="1" x14ac:dyDescent="0.25">
      <c r="B219" s="230">
        <v>3000</v>
      </c>
      <c r="C219" s="230">
        <v>3200</v>
      </c>
      <c r="D219" s="231">
        <v>32501</v>
      </c>
      <c r="E219" s="230" t="s">
        <v>875</v>
      </c>
      <c r="F219" s="230" t="s">
        <v>383</v>
      </c>
    </row>
    <row r="220" spans="2:6" hidden="1" x14ac:dyDescent="0.25">
      <c r="B220" s="230">
        <v>3000</v>
      </c>
      <c r="C220" s="230">
        <v>3200</v>
      </c>
      <c r="D220" s="231">
        <v>32502</v>
      </c>
      <c r="E220" s="230" t="s">
        <v>874</v>
      </c>
      <c r="F220" s="230" t="s">
        <v>383</v>
      </c>
    </row>
    <row r="221" spans="2:6" hidden="1" x14ac:dyDescent="0.25">
      <c r="B221" s="230">
        <v>3000</v>
      </c>
      <c r="C221" s="230">
        <v>3200</v>
      </c>
      <c r="D221" s="231">
        <v>32503</v>
      </c>
      <c r="E221" s="230" t="s">
        <v>873</v>
      </c>
      <c r="F221" s="230" t="s">
        <v>383</v>
      </c>
    </row>
    <row r="222" spans="2:6" hidden="1" x14ac:dyDescent="0.25">
      <c r="B222" s="230">
        <v>3000</v>
      </c>
      <c r="C222" s="230">
        <v>3200</v>
      </c>
      <c r="D222" s="231">
        <v>32504</v>
      </c>
      <c r="E222" s="230" t="s">
        <v>872</v>
      </c>
      <c r="F222" s="230" t="s">
        <v>383</v>
      </c>
    </row>
    <row r="223" spans="2:6" hidden="1" x14ac:dyDescent="0.25">
      <c r="B223" s="230">
        <v>3000</v>
      </c>
      <c r="C223" s="230">
        <v>3200</v>
      </c>
      <c r="D223" s="231">
        <v>32505</v>
      </c>
      <c r="E223" s="230" t="s">
        <v>871</v>
      </c>
      <c r="F223" s="230" t="s">
        <v>383</v>
      </c>
    </row>
    <row r="224" spans="2:6" hidden="1" x14ac:dyDescent="0.25">
      <c r="B224" s="229">
        <v>3000</v>
      </c>
      <c r="C224" s="229">
        <v>3200</v>
      </c>
      <c r="D224" s="229">
        <v>3260</v>
      </c>
      <c r="E224" s="229" t="s">
        <v>870</v>
      </c>
      <c r="F224" s="229" t="s">
        <v>383</v>
      </c>
    </row>
    <row r="225" spans="2:6" hidden="1" x14ac:dyDescent="0.25">
      <c r="B225" s="229">
        <v>3000</v>
      </c>
      <c r="C225" s="229">
        <v>3200</v>
      </c>
      <c r="D225" s="229">
        <v>3270</v>
      </c>
      <c r="E225" s="229" t="s">
        <v>869</v>
      </c>
      <c r="F225" s="229" t="s">
        <v>383</v>
      </c>
    </row>
    <row r="226" spans="2:6" hidden="1" x14ac:dyDescent="0.25">
      <c r="B226" s="229">
        <v>3000</v>
      </c>
      <c r="C226" s="229">
        <v>3200</v>
      </c>
      <c r="D226" s="229">
        <v>3280</v>
      </c>
      <c r="E226" s="229" t="s">
        <v>868</v>
      </c>
      <c r="F226" s="229" t="s">
        <v>383</v>
      </c>
    </row>
    <row r="227" spans="2:6" hidden="1" x14ac:dyDescent="0.25">
      <c r="B227" s="229">
        <v>3000</v>
      </c>
      <c r="C227" s="229">
        <v>3200</v>
      </c>
      <c r="D227" s="229">
        <v>3290</v>
      </c>
      <c r="E227" s="229" t="s">
        <v>867</v>
      </c>
      <c r="F227" s="229"/>
    </row>
    <row r="228" spans="2:6" hidden="1" x14ac:dyDescent="0.25">
      <c r="B228" s="230">
        <v>3000</v>
      </c>
      <c r="C228" s="230">
        <v>3200</v>
      </c>
      <c r="D228" s="231">
        <v>32901</v>
      </c>
      <c r="E228" s="230" t="s">
        <v>866</v>
      </c>
      <c r="F228" s="230" t="s">
        <v>383</v>
      </c>
    </row>
    <row r="229" spans="2:6" hidden="1" x14ac:dyDescent="0.25">
      <c r="B229" s="230">
        <v>3000</v>
      </c>
      <c r="C229" s="230">
        <v>3200</v>
      </c>
      <c r="D229" s="231">
        <v>32902</v>
      </c>
      <c r="E229" s="230" t="s">
        <v>865</v>
      </c>
      <c r="F229" s="230" t="s">
        <v>383</v>
      </c>
    </row>
    <row r="230" spans="2:6" hidden="1" x14ac:dyDescent="0.25">
      <c r="B230" s="230">
        <v>3000</v>
      </c>
      <c r="C230" s="230">
        <v>3200</v>
      </c>
      <c r="D230" s="231">
        <v>32903</v>
      </c>
      <c r="E230" s="230" t="s">
        <v>864</v>
      </c>
      <c r="F230" s="230" t="s">
        <v>383</v>
      </c>
    </row>
    <row r="231" spans="2:6" hidden="1" x14ac:dyDescent="0.25">
      <c r="B231" s="228">
        <v>3000</v>
      </c>
      <c r="C231" s="228">
        <v>3300</v>
      </c>
      <c r="D231" s="228"/>
      <c r="E231" s="228" t="s">
        <v>863</v>
      </c>
      <c r="F231" s="228"/>
    </row>
    <row r="232" spans="2:6" hidden="1" x14ac:dyDescent="0.25">
      <c r="B232" s="229">
        <v>3000</v>
      </c>
      <c r="C232" s="229">
        <v>3300</v>
      </c>
      <c r="D232" s="229">
        <v>3310</v>
      </c>
      <c r="E232" s="229" t="s">
        <v>862</v>
      </c>
      <c r="F232" s="229"/>
    </row>
    <row r="233" spans="2:6" hidden="1" x14ac:dyDescent="0.25">
      <c r="B233" s="230">
        <v>3000</v>
      </c>
      <c r="C233" s="230">
        <v>3300</v>
      </c>
      <c r="D233" s="231">
        <v>33101</v>
      </c>
      <c r="E233" s="230" t="s">
        <v>861</v>
      </c>
      <c r="F233" s="230" t="s">
        <v>383</v>
      </c>
    </row>
    <row r="234" spans="2:6" hidden="1" x14ac:dyDescent="0.25">
      <c r="B234" s="230">
        <v>3000</v>
      </c>
      <c r="C234" s="230">
        <v>3300</v>
      </c>
      <c r="D234" s="231">
        <v>33102</v>
      </c>
      <c r="E234" s="230" t="s">
        <v>860</v>
      </c>
      <c r="F234" s="230" t="s">
        <v>383</v>
      </c>
    </row>
    <row r="235" spans="2:6" hidden="1" x14ac:dyDescent="0.25">
      <c r="B235" s="230">
        <v>3000</v>
      </c>
      <c r="C235" s="230">
        <v>3300</v>
      </c>
      <c r="D235" s="231">
        <v>33103</v>
      </c>
      <c r="E235" s="230" t="s">
        <v>859</v>
      </c>
      <c r="F235" s="230" t="s">
        <v>383</v>
      </c>
    </row>
    <row r="236" spans="2:6" hidden="1" x14ac:dyDescent="0.25">
      <c r="B236" s="230">
        <v>3000</v>
      </c>
      <c r="C236" s="230">
        <v>3300</v>
      </c>
      <c r="D236" s="231">
        <v>33104</v>
      </c>
      <c r="E236" s="230" t="s">
        <v>858</v>
      </c>
      <c r="F236" s="230" t="s">
        <v>383</v>
      </c>
    </row>
    <row r="237" spans="2:6" hidden="1" x14ac:dyDescent="0.25">
      <c r="B237" s="230">
        <v>3000</v>
      </c>
      <c r="C237" s="230">
        <v>3300</v>
      </c>
      <c r="D237" s="231">
        <v>33105</v>
      </c>
      <c r="E237" s="230" t="s">
        <v>857</v>
      </c>
      <c r="F237" s="230" t="s">
        <v>383</v>
      </c>
    </row>
    <row r="238" spans="2:6" hidden="1" x14ac:dyDescent="0.25">
      <c r="B238" s="229">
        <v>3000</v>
      </c>
      <c r="C238" s="229">
        <v>3300</v>
      </c>
      <c r="D238" s="229">
        <v>3320</v>
      </c>
      <c r="E238" s="229" t="s">
        <v>856</v>
      </c>
      <c r="F238" s="229" t="s">
        <v>383</v>
      </c>
    </row>
    <row r="239" spans="2:6" hidden="1" x14ac:dyDescent="0.25">
      <c r="B239" s="229">
        <v>3000</v>
      </c>
      <c r="C239" s="229">
        <v>3300</v>
      </c>
      <c r="D239" s="229">
        <v>3330</v>
      </c>
      <c r="E239" s="229" t="s">
        <v>855</v>
      </c>
      <c r="F239" s="229"/>
    </row>
    <row r="240" spans="2:6" hidden="1" x14ac:dyDescent="0.25">
      <c r="B240" s="230">
        <v>3000</v>
      </c>
      <c r="C240" s="230">
        <v>3300</v>
      </c>
      <c r="D240" s="231">
        <v>33301</v>
      </c>
      <c r="E240" s="230" t="s">
        <v>854</v>
      </c>
      <c r="F240" s="230" t="s">
        <v>383</v>
      </c>
    </row>
    <row r="241" spans="2:6" hidden="1" x14ac:dyDescent="0.25">
      <c r="B241" s="230">
        <v>3000</v>
      </c>
      <c r="C241" s="230">
        <v>3300</v>
      </c>
      <c r="D241" s="231">
        <v>33302</v>
      </c>
      <c r="E241" s="230" t="s">
        <v>853</v>
      </c>
      <c r="F241" s="230" t="s">
        <v>383</v>
      </c>
    </row>
    <row r="242" spans="2:6" hidden="1" x14ac:dyDescent="0.25">
      <c r="B242" s="230">
        <v>3000</v>
      </c>
      <c r="C242" s="230">
        <v>3300</v>
      </c>
      <c r="D242" s="231">
        <v>33303</v>
      </c>
      <c r="E242" s="230" t="s">
        <v>852</v>
      </c>
      <c r="F242" s="230" t="s">
        <v>383</v>
      </c>
    </row>
    <row r="243" spans="2:6" hidden="1" x14ac:dyDescent="0.25">
      <c r="B243" s="230">
        <v>3000</v>
      </c>
      <c r="C243" s="230">
        <v>3300</v>
      </c>
      <c r="D243" s="231">
        <v>33304</v>
      </c>
      <c r="E243" s="230" t="s">
        <v>851</v>
      </c>
      <c r="F243" s="230" t="s">
        <v>383</v>
      </c>
    </row>
    <row r="244" spans="2:6" hidden="1" x14ac:dyDescent="0.25">
      <c r="B244" s="229">
        <v>3000</v>
      </c>
      <c r="C244" s="229">
        <v>3300</v>
      </c>
      <c r="D244" s="229">
        <v>3340</v>
      </c>
      <c r="E244" s="229" t="s">
        <v>850</v>
      </c>
      <c r="F244" s="229" t="s">
        <v>383</v>
      </c>
    </row>
    <row r="245" spans="2:6" hidden="1" x14ac:dyDescent="0.25">
      <c r="B245" s="229">
        <v>3000</v>
      </c>
      <c r="C245" s="229">
        <v>3300</v>
      </c>
      <c r="D245" s="229">
        <v>3350</v>
      </c>
      <c r="E245" s="229" t="s">
        <v>849</v>
      </c>
      <c r="F245" s="229" t="s">
        <v>383</v>
      </c>
    </row>
    <row r="246" spans="2:6" hidden="1" x14ac:dyDescent="0.25">
      <c r="B246" s="229">
        <v>3000</v>
      </c>
      <c r="C246" s="229">
        <v>3300</v>
      </c>
      <c r="D246" s="229">
        <v>3360</v>
      </c>
      <c r="E246" s="229" t="s">
        <v>848</v>
      </c>
      <c r="F246" s="229"/>
    </row>
    <row r="247" spans="2:6" hidden="1" x14ac:dyDescent="0.25">
      <c r="B247" s="230">
        <v>3000</v>
      </c>
      <c r="C247" s="230">
        <v>3300</v>
      </c>
      <c r="D247" s="231">
        <v>33601</v>
      </c>
      <c r="E247" s="230" t="s">
        <v>847</v>
      </c>
      <c r="F247" s="230" t="s">
        <v>383</v>
      </c>
    </row>
    <row r="248" spans="2:6" hidden="1" x14ac:dyDescent="0.25">
      <c r="B248" s="230">
        <v>3000</v>
      </c>
      <c r="C248" s="230">
        <v>3300</v>
      </c>
      <c r="D248" s="231">
        <v>33602</v>
      </c>
      <c r="E248" s="230" t="s">
        <v>846</v>
      </c>
      <c r="F248" s="230" t="s">
        <v>383</v>
      </c>
    </row>
    <row r="249" spans="2:6" hidden="1" x14ac:dyDescent="0.25">
      <c r="B249" s="230">
        <v>3000</v>
      </c>
      <c r="C249" s="230">
        <v>3300</v>
      </c>
      <c r="D249" s="231">
        <v>33603</v>
      </c>
      <c r="E249" s="230" t="s">
        <v>845</v>
      </c>
      <c r="F249" s="230" t="s">
        <v>383</v>
      </c>
    </row>
    <row r="250" spans="2:6" hidden="1" x14ac:dyDescent="0.25">
      <c r="B250" s="230">
        <v>3000</v>
      </c>
      <c r="C250" s="230">
        <v>3300</v>
      </c>
      <c r="D250" s="231">
        <v>33604</v>
      </c>
      <c r="E250" s="230" t="s">
        <v>844</v>
      </c>
      <c r="F250" s="230" t="s">
        <v>383</v>
      </c>
    </row>
    <row r="251" spans="2:6" hidden="1" x14ac:dyDescent="0.25">
      <c r="B251" s="230">
        <v>3000</v>
      </c>
      <c r="C251" s="230">
        <v>3300</v>
      </c>
      <c r="D251" s="231">
        <v>33605</v>
      </c>
      <c r="E251" s="230" t="s">
        <v>843</v>
      </c>
      <c r="F251" s="230" t="s">
        <v>383</v>
      </c>
    </row>
    <row r="252" spans="2:6" hidden="1" x14ac:dyDescent="0.25">
      <c r="B252" s="230">
        <v>3000</v>
      </c>
      <c r="C252" s="230">
        <v>3300</v>
      </c>
      <c r="D252" s="231">
        <v>33606</v>
      </c>
      <c r="E252" s="230" t="s">
        <v>842</v>
      </c>
      <c r="F252" s="230" t="s">
        <v>383</v>
      </c>
    </row>
    <row r="253" spans="2:6" hidden="1" x14ac:dyDescent="0.25">
      <c r="B253" s="229">
        <v>3000</v>
      </c>
      <c r="C253" s="229">
        <v>3300</v>
      </c>
      <c r="D253" s="229">
        <v>3370</v>
      </c>
      <c r="E253" s="229" t="s">
        <v>841</v>
      </c>
      <c r="F253" s="229"/>
    </row>
    <row r="254" spans="2:6" hidden="1" x14ac:dyDescent="0.25">
      <c r="B254" s="230">
        <v>3000</v>
      </c>
      <c r="C254" s="230">
        <v>3300</v>
      </c>
      <c r="D254" s="231">
        <v>33701</v>
      </c>
      <c r="E254" s="230" t="s">
        <v>840</v>
      </c>
      <c r="F254" s="230" t="s">
        <v>383</v>
      </c>
    </row>
    <row r="255" spans="2:6" hidden="1" x14ac:dyDescent="0.25">
      <c r="B255" s="230">
        <v>3000</v>
      </c>
      <c r="C255" s="230">
        <v>3300</v>
      </c>
      <c r="D255" s="231">
        <v>33702</v>
      </c>
      <c r="E255" s="230" t="s">
        <v>839</v>
      </c>
      <c r="F255" s="230" t="s">
        <v>383</v>
      </c>
    </row>
    <row r="256" spans="2:6" hidden="1" x14ac:dyDescent="0.25">
      <c r="B256" s="229">
        <v>3000</v>
      </c>
      <c r="C256" s="229">
        <v>3300</v>
      </c>
      <c r="D256" s="229">
        <v>3380</v>
      </c>
      <c r="E256" s="229" t="s">
        <v>838</v>
      </c>
      <c r="F256" s="229" t="s">
        <v>383</v>
      </c>
    </row>
    <row r="257" spans="2:6" hidden="1" x14ac:dyDescent="0.25">
      <c r="B257" s="229">
        <v>3000</v>
      </c>
      <c r="C257" s="229">
        <v>3300</v>
      </c>
      <c r="D257" s="229">
        <v>3390</v>
      </c>
      <c r="E257" s="229" t="s">
        <v>837</v>
      </c>
      <c r="F257" s="229"/>
    </row>
    <row r="258" spans="2:6" hidden="1" x14ac:dyDescent="0.25">
      <c r="B258" s="230">
        <v>3000</v>
      </c>
      <c r="C258" s="230">
        <v>3300</v>
      </c>
      <c r="D258" s="231">
        <v>33901</v>
      </c>
      <c r="E258" s="230" t="s">
        <v>836</v>
      </c>
      <c r="F258" s="230" t="s">
        <v>383</v>
      </c>
    </row>
    <row r="259" spans="2:6" hidden="1" x14ac:dyDescent="0.25">
      <c r="B259" s="230">
        <v>3000</v>
      </c>
      <c r="C259" s="230">
        <v>3300</v>
      </c>
      <c r="D259" s="231">
        <v>33902</v>
      </c>
      <c r="E259" s="230" t="s">
        <v>835</v>
      </c>
      <c r="F259" s="230" t="s">
        <v>383</v>
      </c>
    </row>
    <row r="260" spans="2:6" hidden="1" x14ac:dyDescent="0.25">
      <c r="B260" s="230">
        <v>3000</v>
      </c>
      <c r="C260" s="230">
        <v>3300</v>
      </c>
      <c r="D260" s="231">
        <v>33903</v>
      </c>
      <c r="E260" s="230" t="s">
        <v>834</v>
      </c>
      <c r="F260" s="230" t="s">
        <v>383</v>
      </c>
    </row>
    <row r="261" spans="2:6" hidden="1" x14ac:dyDescent="0.25">
      <c r="B261" s="230">
        <v>3000</v>
      </c>
      <c r="C261" s="230">
        <v>3300</v>
      </c>
      <c r="D261" s="231">
        <v>33904</v>
      </c>
      <c r="E261" s="233" t="s">
        <v>833</v>
      </c>
      <c r="F261" s="233" t="s">
        <v>383</v>
      </c>
    </row>
    <row r="262" spans="2:6" hidden="1" x14ac:dyDescent="0.25">
      <c r="B262" s="230">
        <v>3000</v>
      </c>
      <c r="C262" s="230">
        <v>3300</v>
      </c>
      <c r="D262" s="231">
        <v>33905</v>
      </c>
      <c r="E262" s="233" t="s">
        <v>832</v>
      </c>
      <c r="F262" s="233" t="s">
        <v>383</v>
      </c>
    </row>
    <row r="263" spans="2:6" hidden="1" x14ac:dyDescent="0.25">
      <c r="B263" s="230">
        <v>3000</v>
      </c>
      <c r="C263" s="230">
        <v>3300</v>
      </c>
      <c r="D263" s="231">
        <v>33906</v>
      </c>
      <c r="E263" s="233" t="s">
        <v>831</v>
      </c>
      <c r="F263" s="233" t="s">
        <v>383</v>
      </c>
    </row>
    <row r="264" spans="2:6" hidden="1" x14ac:dyDescent="0.25">
      <c r="B264" s="228">
        <v>3000</v>
      </c>
      <c r="C264" s="228">
        <v>3400</v>
      </c>
      <c r="D264" s="228"/>
      <c r="E264" s="228" t="s">
        <v>830</v>
      </c>
      <c r="F264" s="228"/>
    </row>
    <row r="265" spans="2:6" hidden="1" x14ac:dyDescent="0.25">
      <c r="B265" s="229">
        <v>3000</v>
      </c>
      <c r="C265" s="229">
        <v>3400</v>
      </c>
      <c r="D265" s="229">
        <v>3410</v>
      </c>
      <c r="E265" s="229" t="s">
        <v>829</v>
      </c>
      <c r="F265" s="229" t="s">
        <v>383</v>
      </c>
    </row>
    <row r="266" spans="2:6" hidden="1" x14ac:dyDescent="0.25">
      <c r="B266" s="229">
        <v>3000</v>
      </c>
      <c r="C266" s="229">
        <v>3400</v>
      </c>
      <c r="D266" s="229">
        <v>3420</v>
      </c>
      <c r="E266" s="229" t="s">
        <v>828</v>
      </c>
      <c r="F266" s="229" t="s">
        <v>383</v>
      </c>
    </row>
    <row r="267" spans="2:6" hidden="1" x14ac:dyDescent="0.25">
      <c r="B267" s="229">
        <v>3000</v>
      </c>
      <c r="C267" s="229">
        <v>3400</v>
      </c>
      <c r="D267" s="229">
        <v>3430</v>
      </c>
      <c r="E267" s="229" t="s">
        <v>827</v>
      </c>
      <c r="F267" s="229" t="s">
        <v>383</v>
      </c>
    </row>
    <row r="268" spans="2:6" hidden="1" x14ac:dyDescent="0.25">
      <c r="B268" s="229">
        <v>3000</v>
      </c>
      <c r="C268" s="229">
        <v>3400</v>
      </c>
      <c r="D268" s="229">
        <v>3440</v>
      </c>
      <c r="E268" s="229" t="s">
        <v>826</v>
      </c>
      <c r="F268" s="229" t="s">
        <v>383</v>
      </c>
    </row>
    <row r="269" spans="2:6" hidden="1" x14ac:dyDescent="0.25">
      <c r="B269" s="229">
        <v>3000</v>
      </c>
      <c r="C269" s="229">
        <v>3400</v>
      </c>
      <c r="D269" s="229">
        <v>3450</v>
      </c>
      <c r="E269" s="229" t="s">
        <v>825</v>
      </c>
      <c r="F269" s="229" t="s">
        <v>383</v>
      </c>
    </row>
    <row r="270" spans="2:6" hidden="1" x14ac:dyDescent="0.25">
      <c r="B270" s="229">
        <v>3000</v>
      </c>
      <c r="C270" s="229">
        <v>3400</v>
      </c>
      <c r="D270" s="229">
        <v>3460</v>
      </c>
      <c r="E270" s="229" t="s">
        <v>824</v>
      </c>
      <c r="F270" s="229" t="s">
        <v>383</v>
      </c>
    </row>
    <row r="271" spans="2:6" hidden="1" x14ac:dyDescent="0.25">
      <c r="B271" s="229">
        <v>3000</v>
      </c>
      <c r="C271" s="229">
        <v>3400</v>
      </c>
      <c r="D271" s="229">
        <v>3470</v>
      </c>
      <c r="E271" s="229" t="s">
        <v>823</v>
      </c>
      <c r="F271" s="229" t="s">
        <v>383</v>
      </c>
    </row>
    <row r="272" spans="2:6" hidden="1" x14ac:dyDescent="0.25">
      <c r="B272" s="229">
        <v>3000</v>
      </c>
      <c r="C272" s="229">
        <v>3400</v>
      </c>
      <c r="D272" s="229">
        <v>3480</v>
      </c>
      <c r="E272" s="229" t="s">
        <v>822</v>
      </c>
      <c r="F272" s="229" t="s">
        <v>383</v>
      </c>
    </row>
    <row r="273" spans="2:6" hidden="1" x14ac:dyDescent="0.25">
      <c r="B273" s="229">
        <v>3000</v>
      </c>
      <c r="C273" s="229">
        <v>3400</v>
      </c>
      <c r="D273" s="229">
        <v>3490</v>
      </c>
      <c r="E273" s="229" t="s">
        <v>821</v>
      </c>
      <c r="F273" s="229" t="s">
        <v>383</v>
      </c>
    </row>
    <row r="274" spans="2:6" hidden="1" x14ac:dyDescent="0.25">
      <c r="B274" s="228">
        <v>3000</v>
      </c>
      <c r="C274" s="228">
        <v>3500</v>
      </c>
      <c r="D274" s="228"/>
      <c r="E274" s="228" t="s">
        <v>820</v>
      </c>
      <c r="F274" s="228"/>
    </row>
    <row r="275" spans="2:6" hidden="1" x14ac:dyDescent="0.25">
      <c r="B275" s="229">
        <v>3000</v>
      </c>
      <c r="C275" s="229">
        <v>3500</v>
      </c>
      <c r="D275" s="229">
        <v>3510</v>
      </c>
      <c r="E275" s="229" t="s">
        <v>819</v>
      </c>
      <c r="F275" s="229"/>
    </row>
    <row r="276" spans="2:6" hidden="1" x14ac:dyDescent="0.25">
      <c r="B276" s="234">
        <v>3000</v>
      </c>
      <c r="C276" s="234">
        <v>3500</v>
      </c>
      <c r="D276" s="235">
        <v>35101</v>
      </c>
      <c r="E276" s="234" t="s">
        <v>818</v>
      </c>
      <c r="F276" s="234" t="s">
        <v>383</v>
      </c>
    </row>
    <row r="277" spans="2:6" hidden="1" x14ac:dyDescent="0.25">
      <c r="B277" s="234">
        <v>3000</v>
      </c>
      <c r="C277" s="234">
        <v>3500</v>
      </c>
      <c r="D277" s="235">
        <v>35102</v>
      </c>
      <c r="E277" s="234" t="s">
        <v>817</v>
      </c>
      <c r="F277" s="234" t="s">
        <v>383</v>
      </c>
    </row>
    <row r="278" spans="2:6" hidden="1" x14ac:dyDescent="0.25">
      <c r="B278" s="229">
        <v>3000</v>
      </c>
      <c r="C278" s="229">
        <v>3500</v>
      </c>
      <c r="D278" s="229">
        <v>3520</v>
      </c>
      <c r="E278" s="229" t="s">
        <v>816</v>
      </c>
      <c r="F278" s="229" t="s">
        <v>383</v>
      </c>
    </row>
    <row r="279" spans="2:6" hidden="1" x14ac:dyDescent="0.25">
      <c r="B279" s="229">
        <v>3000</v>
      </c>
      <c r="C279" s="229">
        <v>3500</v>
      </c>
      <c r="D279" s="229">
        <v>3530</v>
      </c>
      <c r="E279" s="229" t="s">
        <v>815</v>
      </c>
      <c r="F279" s="229" t="s">
        <v>383</v>
      </c>
    </row>
    <row r="280" spans="2:6" hidden="1" x14ac:dyDescent="0.25">
      <c r="B280" s="229">
        <v>3000</v>
      </c>
      <c r="C280" s="229">
        <v>3500</v>
      </c>
      <c r="D280" s="229">
        <v>3540</v>
      </c>
      <c r="E280" s="229" t="s">
        <v>814</v>
      </c>
      <c r="F280" s="229" t="s">
        <v>383</v>
      </c>
    </row>
    <row r="281" spans="2:6" hidden="1" x14ac:dyDescent="0.25">
      <c r="B281" s="229">
        <v>3000</v>
      </c>
      <c r="C281" s="229">
        <v>3500</v>
      </c>
      <c r="D281" s="229">
        <v>3550</v>
      </c>
      <c r="E281" s="229" t="s">
        <v>813</v>
      </c>
      <c r="F281" s="229" t="s">
        <v>383</v>
      </c>
    </row>
    <row r="282" spans="2:6" hidden="1" x14ac:dyDescent="0.25">
      <c r="B282" s="229">
        <v>3000</v>
      </c>
      <c r="C282" s="229">
        <v>3500</v>
      </c>
      <c r="D282" s="229">
        <v>3560</v>
      </c>
      <c r="E282" s="229" t="s">
        <v>812</v>
      </c>
      <c r="F282" s="229" t="s">
        <v>383</v>
      </c>
    </row>
    <row r="283" spans="2:6" hidden="1" x14ac:dyDescent="0.25">
      <c r="B283" s="229">
        <v>3000</v>
      </c>
      <c r="C283" s="229">
        <v>3500</v>
      </c>
      <c r="D283" s="229">
        <v>3570</v>
      </c>
      <c r="E283" s="229" t="s">
        <v>811</v>
      </c>
      <c r="F283" s="229"/>
    </row>
    <row r="284" spans="2:6" hidden="1" x14ac:dyDescent="0.25">
      <c r="B284" s="230">
        <v>3000</v>
      </c>
      <c r="C284" s="230">
        <v>3500</v>
      </c>
      <c r="D284" s="231">
        <v>35701</v>
      </c>
      <c r="E284" s="230" t="s">
        <v>810</v>
      </c>
      <c r="F284" s="230" t="s">
        <v>383</v>
      </c>
    </row>
    <row r="285" spans="2:6" hidden="1" x14ac:dyDescent="0.25">
      <c r="B285" s="230">
        <v>3000</v>
      </c>
      <c r="C285" s="230">
        <v>3500</v>
      </c>
      <c r="D285" s="231">
        <v>35702</v>
      </c>
      <c r="E285" s="230" t="s">
        <v>809</v>
      </c>
      <c r="F285" s="230" t="s">
        <v>383</v>
      </c>
    </row>
    <row r="286" spans="2:6" hidden="1" x14ac:dyDescent="0.25">
      <c r="B286" s="229">
        <v>3000</v>
      </c>
      <c r="C286" s="229">
        <v>3500</v>
      </c>
      <c r="D286" s="229">
        <v>3580</v>
      </c>
      <c r="E286" s="229" t="s">
        <v>808</v>
      </c>
      <c r="F286" s="229" t="s">
        <v>383</v>
      </c>
    </row>
    <row r="287" spans="2:6" hidden="1" x14ac:dyDescent="0.25">
      <c r="B287" s="229">
        <v>3000</v>
      </c>
      <c r="C287" s="229">
        <v>3500</v>
      </c>
      <c r="D287" s="229">
        <v>3590</v>
      </c>
      <c r="E287" s="229" t="s">
        <v>807</v>
      </c>
      <c r="F287" s="229" t="s">
        <v>383</v>
      </c>
    </row>
    <row r="288" spans="2:6" hidden="1" x14ac:dyDescent="0.25">
      <c r="B288" s="228">
        <v>3000</v>
      </c>
      <c r="C288" s="228">
        <v>3600</v>
      </c>
      <c r="D288" s="228"/>
      <c r="E288" s="228" t="s">
        <v>806</v>
      </c>
      <c r="F288" s="228"/>
    </row>
    <row r="289" spans="2:6" hidden="1" x14ac:dyDescent="0.25">
      <c r="B289" s="229">
        <v>3000</v>
      </c>
      <c r="C289" s="229">
        <v>3600</v>
      </c>
      <c r="D289" s="229">
        <v>3610</v>
      </c>
      <c r="E289" s="229" t="s">
        <v>805</v>
      </c>
      <c r="F289" s="229" t="s">
        <v>383</v>
      </c>
    </row>
    <row r="290" spans="2:6" hidden="1" x14ac:dyDescent="0.25">
      <c r="B290" s="229">
        <v>3000</v>
      </c>
      <c r="C290" s="229">
        <v>3600</v>
      </c>
      <c r="D290" s="229">
        <v>3620</v>
      </c>
      <c r="E290" s="229" t="s">
        <v>804</v>
      </c>
      <c r="F290" s="229" t="s">
        <v>383</v>
      </c>
    </row>
    <row r="291" spans="2:6" hidden="1" x14ac:dyDescent="0.25">
      <c r="B291" s="229">
        <v>3000</v>
      </c>
      <c r="C291" s="229">
        <v>3600</v>
      </c>
      <c r="D291" s="229">
        <v>3630</v>
      </c>
      <c r="E291" s="229" t="s">
        <v>803</v>
      </c>
      <c r="F291" s="229" t="s">
        <v>383</v>
      </c>
    </row>
    <row r="292" spans="2:6" hidden="1" x14ac:dyDescent="0.25">
      <c r="B292" s="229">
        <v>3000</v>
      </c>
      <c r="C292" s="229">
        <v>3600</v>
      </c>
      <c r="D292" s="229">
        <v>3640</v>
      </c>
      <c r="E292" s="229" t="s">
        <v>802</v>
      </c>
      <c r="F292" s="229" t="s">
        <v>383</v>
      </c>
    </row>
    <row r="293" spans="2:6" hidden="1" x14ac:dyDescent="0.25">
      <c r="B293" s="229">
        <v>3000</v>
      </c>
      <c r="C293" s="229">
        <v>3600</v>
      </c>
      <c r="D293" s="229">
        <v>3650</v>
      </c>
      <c r="E293" s="229" t="s">
        <v>801</v>
      </c>
      <c r="F293" s="229" t="s">
        <v>383</v>
      </c>
    </row>
    <row r="294" spans="2:6" hidden="1" x14ac:dyDescent="0.25">
      <c r="B294" s="229">
        <v>3000</v>
      </c>
      <c r="C294" s="229">
        <v>3600</v>
      </c>
      <c r="D294" s="229">
        <v>3660</v>
      </c>
      <c r="E294" s="229" t="s">
        <v>800</v>
      </c>
      <c r="F294" s="229" t="s">
        <v>383</v>
      </c>
    </row>
    <row r="295" spans="2:6" hidden="1" x14ac:dyDescent="0.25">
      <c r="B295" s="229">
        <v>3000</v>
      </c>
      <c r="C295" s="229">
        <v>3600</v>
      </c>
      <c r="D295" s="229">
        <v>3690</v>
      </c>
      <c r="E295" s="229" t="s">
        <v>799</v>
      </c>
      <c r="F295" s="229" t="s">
        <v>383</v>
      </c>
    </row>
    <row r="296" spans="2:6" hidden="1" x14ac:dyDescent="0.25">
      <c r="B296" s="228">
        <v>3000</v>
      </c>
      <c r="C296" s="228">
        <v>3700</v>
      </c>
      <c r="D296" s="228"/>
      <c r="E296" s="228" t="s">
        <v>798</v>
      </c>
      <c r="F296" s="228"/>
    </row>
    <row r="297" spans="2:6" hidden="1" x14ac:dyDescent="0.25">
      <c r="B297" s="229">
        <v>3000</v>
      </c>
      <c r="C297" s="229">
        <v>3700</v>
      </c>
      <c r="D297" s="229">
        <v>3710</v>
      </c>
      <c r="E297" s="229" t="s">
        <v>797</v>
      </c>
      <c r="F297" s="229"/>
    </row>
    <row r="298" spans="2:6" hidden="1" x14ac:dyDescent="0.25">
      <c r="B298" s="230">
        <v>3000</v>
      </c>
      <c r="C298" s="230">
        <v>3700</v>
      </c>
      <c r="D298" s="231">
        <v>37101</v>
      </c>
      <c r="E298" s="230" t="s">
        <v>796</v>
      </c>
      <c r="F298" s="230" t="s">
        <v>383</v>
      </c>
    </row>
    <row r="299" spans="2:6" hidden="1" x14ac:dyDescent="0.25">
      <c r="B299" s="230">
        <v>3000</v>
      </c>
      <c r="C299" s="230">
        <v>3700</v>
      </c>
      <c r="D299" s="231">
        <v>37102</v>
      </c>
      <c r="E299" s="230" t="s">
        <v>795</v>
      </c>
      <c r="F299" s="230" t="s">
        <v>383</v>
      </c>
    </row>
    <row r="300" spans="2:6" hidden="1" x14ac:dyDescent="0.25">
      <c r="B300" s="230">
        <v>3000</v>
      </c>
      <c r="C300" s="230">
        <v>3700</v>
      </c>
      <c r="D300" s="231">
        <v>37103</v>
      </c>
      <c r="E300" s="230" t="s">
        <v>794</v>
      </c>
      <c r="F300" s="230" t="s">
        <v>383</v>
      </c>
    </row>
    <row r="301" spans="2:6" hidden="1" x14ac:dyDescent="0.25">
      <c r="B301" s="230">
        <v>3000</v>
      </c>
      <c r="C301" s="230">
        <v>3700</v>
      </c>
      <c r="D301" s="231">
        <v>37104</v>
      </c>
      <c r="E301" s="230" t="s">
        <v>793</v>
      </c>
      <c r="F301" s="230" t="s">
        <v>383</v>
      </c>
    </row>
    <row r="302" spans="2:6" hidden="1" x14ac:dyDescent="0.25">
      <c r="B302" s="230">
        <v>3000</v>
      </c>
      <c r="C302" s="230">
        <v>3700</v>
      </c>
      <c r="D302" s="231">
        <v>37105</v>
      </c>
      <c r="E302" s="230" t="s">
        <v>792</v>
      </c>
      <c r="F302" s="230" t="s">
        <v>383</v>
      </c>
    </row>
    <row r="303" spans="2:6" hidden="1" x14ac:dyDescent="0.25">
      <c r="B303" s="230">
        <v>3000</v>
      </c>
      <c r="C303" s="230">
        <v>3700</v>
      </c>
      <c r="D303" s="231">
        <v>37106</v>
      </c>
      <c r="E303" s="230" t="s">
        <v>791</v>
      </c>
      <c r="F303" s="230" t="s">
        <v>383</v>
      </c>
    </row>
    <row r="304" spans="2:6" hidden="1" x14ac:dyDescent="0.25">
      <c r="B304" s="229">
        <v>3000</v>
      </c>
      <c r="C304" s="229">
        <v>3700</v>
      </c>
      <c r="D304" s="229">
        <v>3720</v>
      </c>
      <c r="E304" s="229" t="s">
        <v>790</v>
      </c>
      <c r="F304" s="229"/>
    </row>
    <row r="305" spans="2:6" hidden="1" x14ac:dyDescent="0.25">
      <c r="B305" s="230">
        <v>3000</v>
      </c>
      <c r="C305" s="230">
        <v>3700</v>
      </c>
      <c r="D305" s="231">
        <v>37201</v>
      </c>
      <c r="E305" s="230" t="s">
        <v>785</v>
      </c>
      <c r="F305" s="230" t="s">
        <v>383</v>
      </c>
    </row>
    <row r="306" spans="2:6" hidden="1" x14ac:dyDescent="0.25">
      <c r="B306" s="230">
        <v>3000</v>
      </c>
      <c r="C306" s="230">
        <v>3700</v>
      </c>
      <c r="D306" s="231">
        <v>37202</v>
      </c>
      <c r="E306" s="230" t="s">
        <v>784</v>
      </c>
      <c r="F306" s="230" t="s">
        <v>383</v>
      </c>
    </row>
    <row r="307" spans="2:6" hidden="1" x14ac:dyDescent="0.25">
      <c r="B307" s="230">
        <v>3000</v>
      </c>
      <c r="C307" s="230">
        <v>3700</v>
      </c>
      <c r="D307" s="231">
        <v>37203</v>
      </c>
      <c r="E307" s="230" t="s">
        <v>783</v>
      </c>
      <c r="F307" s="230" t="s">
        <v>383</v>
      </c>
    </row>
    <row r="308" spans="2:6" hidden="1" x14ac:dyDescent="0.25">
      <c r="B308" s="230">
        <v>3000</v>
      </c>
      <c r="C308" s="230">
        <v>3700</v>
      </c>
      <c r="D308" s="231">
        <v>37204</v>
      </c>
      <c r="E308" s="230" t="s">
        <v>782</v>
      </c>
      <c r="F308" s="230" t="s">
        <v>383</v>
      </c>
    </row>
    <row r="309" spans="2:6" hidden="1" x14ac:dyDescent="0.25">
      <c r="B309" s="230">
        <v>3000</v>
      </c>
      <c r="C309" s="230">
        <v>3700</v>
      </c>
      <c r="D309" s="231">
        <v>37205</v>
      </c>
      <c r="E309" s="230" t="s">
        <v>789</v>
      </c>
      <c r="F309" s="230" t="s">
        <v>383</v>
      </c>
    </row>
    <row r="310" spans="2:6" hidden="1" x14ac:dyDescent="0.25">
      <c r="B310" s="230">
        <v>3000</v>
      </c>
      <c r="C310" s="230">
        <v>3700</v>
      </c>
      <c r="D310" s="231">
        <v>37206</v>
      </c>
      <c r="E310" s="230" t="s">
        <v>788</v>
      </c>
      <c r="F310" s="230" t="s">
        <v>383</v>
      </c>
    </row>
    <row r="311" spans="2:6" hidden="1" x14ac:dyDescent="0.25">
      <c r="B311" s="230">
        <v>3000</v>
      </c>
      <c r="C311" s="230">
        <v>3700</v>
      </c>
      <c r="D311" s="231">
        <v>37207</v>
      </c>
      <c r="E311" s="230" t="s">
        <v>787</v>
      </c>
      <c r="F311" s="230" t="s">
        <v>383</v>
      </c>
    </row>
    <row r="312" spans="2:6" hidden="1" x14ac:dyDescent="0.25">
      <c r="B312" s="229">
        <v>3000</v>
      </c>
      <c r="C312" s="229">
        <v>3700</v>
      </c>
      <c r="D312" s="229">
        <v>3730</v>
      </c>
      <c r="E312" s="229" t="s">
        <v>786</v>
      </c>
      <c r="F312" s="229"/>
    </row>
    <row r="313" spans="2:6" hidden="1" x14ac:dyDescent="0.25">
      <c r="B313" s="230">
        <v>3000</v>
      </c>
      <c r="C313" s="230">
        <v>3700</v>
      </c>
      <c r="D313" s="231">
        <v>37301</v>
      </c>
      <c r="E313" s="230" t="s">
        <v>785</v>
      </c>
      <c r="F313" s="230" t="s">
        <v>383</v>
      </c>
    </row>
    <row r="314" spans="2:6" hidden="1" x14ac:dyDescent="0.25">
      <c r="B314" s="230">
        <v>3000</v>
      </c>
      <c r="C314" s="230">
        <v>3700</v>
      </c>
      <c r="D314" s="231">
        <v>37302</v>
      </c>
      <c r="E314" s="230" t="s">
        <v>784</v>
      </c>
      <c r="F314" s="230" t="s">
        <v>383</v>
      </c>
    </row>
    <row r="315" spans="2:6" hidden="1" x14ac:dyDescent="0.25">
      <c r="B315" s="230">
        <v>3000</v>
      </c>
      <c r="C315" s="230">
        <v>3700</v>
      </c>
      <c r="D315" s="231">
        <v>37303</v>
      </c>
      <c r="E315" s="230" t="s">
        <v>783</v>
      </c>
      <c r="F315" s="230" t="s">
        <v>383</v>
      </c>
    </row>
    <row r="316" spans="2:6" hidden="1" x14ac:dyDescent="0.25">
      <c r="B316" s="230">
        <v>3000</v>
      </c>
      <c r="C316" s="230">
        <v>3700</v>
      </c>
      <c r="D316" s="231">
        <v>37304</v>
      </c>
      <c r="E316" s="230" t="s">
        <v>782</v>
      </c>
      <c r="F316" s="230" t="s">
        <v>383</v>
      </c>
    </row>
    <row r="317" spans="2:6" hidden="1" x14ac:dyDescent="0.25">
      <c r="B317" s="229">
        <v>3000</v>
      </c>
      <c r="C317" s="229">
        <v>3700</v>
      </c>
      <c r="D317" s="229">
        <v>3740</v>
      </c>
      <c r="E317" s="229" t="s">
        <v>781</v>
      </c>
      <c r="F317" s="229" t="s">
        <v>383</v>
      </c>
    </row>
    <row r="318" spans="2:6" hidden="1" x14ac:dyDescent="0.25">
      <c r="B318" s="229">
        <v>3000</v>
      </c>
      <c r="C318" s="229">
        <v>3700</v>
      </c>
      <c r="D318" s="229">
        <v>3750</v>
      </c>
      <c r="E318" s="229" t="s">
        <v>780</v>
      </c>
      <c r="F318" s="229"/>
    </row>
    <row r="319" spans="2:6" hidden="1" x14ac:dyDescent="0.25">
      <c r="B319" s="230">
        <v>3000</v>
      </c>
      <c r="C319" s="230">
        <v>3700</v>
      </c>
      <c r="D319" s="231">
        <v>37501</v>
      </c>
      <c r="E319" s="230" t="s">
        <v>779</v>
      </c>
      <c r="F319" s="230" t="s">
        <v>383</v>
      </c>
    </row>
    <row r="320" spans="2:6" hidden="1" x14ac:dyDescent="0.25">
      <c r="B320" s="230">
        <v>3000</v>
      </c>
      <c r="C320" s="230">
        <v>3700</v>
      </c>
      <c r="D320" s="231">
        <v>37502</v>
      </c>
      <c r="E320" s="230" t="s">
        <v>778</v>
      </c>
      <c r="F320" s="230" t="s">
        <v>383</v>
      </c>
    </row>
    <row r="321" spans="2:6" hidden="1" x14ac:dyDescent="0.25">
      <c r="B321" s="230">
        <v>3000</v>
      </c>
      <c r="C321" s="230">
        <v>3700</v>
      </c>
      <c r="D321" s="231">
        <v>37503</v>
      </c>
      <c r="E321" s="230" t="s">
        <v>777</v>
      </c>
      <c r="F321" s="230" t="s">
        <v>383</v>
      </c>
    </row>
    <row r="322" spans="2:6" hidden="1" x14ac:dyDescent="0.25">
      <c r="B322" s="230">
        <v>3000</v>
      </c>
      <c r="C322" s="230">
        <v>3700</v>
      </c>
      <c r="D322" s="231">
        <v>37504</v>
      </c>
      <c r="E322" s="230" t="s">
        <v>776</v>
      </c>
      <c r="F322" s="230" t="s">
        <v>383</v>
      </c>
    </row>
    <row r="323" spans="2:6" hidden="1" x14ac:dyDescent="0.25">
      <c r="B323" s="229">
        <v>3000</v>
      </c>
      <c r="C323" s="229">
        <v>3700</v>
      </c>
      <c r="D323" s="229">
        <v>3760</v>
      </c>
      <c r="E323" s="229" t="s">
        <v>775</v>
      </c>
      <c r="F323" s="229"/>
    </row>
    <row r="324" spans="2:6" hidden="1" x14ac:dyDescent="0.25">
      <c r="B324" s="230">
        <v>3000</v>
      </c>
      <c r="C324" s="230">
        <v>3700</v>
      </c>
      <c r="D324" s="231">
        <v>37601</v>
      </c>
      <c r="E324" s="230" t="s">
        <v>774</v>
      </c>
      <c r="F324" s="230" t="s">
        <v>383</v>
      </c>
    </row>
    <row r="325" spans="2:6" hidden="1" x14ac:dyDescent="0.25">
      <c r="B325" s="230">
        <v>3000</v>
      </c>
      <c r="C325" s="230">
        <v>3700</v>
      </c>
      <c r="D325" s="231">
        <v>37602</v>
      </c>
      <c r="E325" s="230" t="s">
        <v>773</v>
      </c>
      <c r="F325" s="230" t="s">
        <v>383</v>
      </c>
    </row>
    <row r="326" spans="2:6" hidden="1" x14ac:dyDescent="0.25">
      <c r="B326" s="229">
        <v>3000</v>
      </c>
      <c r="C326" s="229">
        <v>3700</v>
      </c>
      <c r="D326" s="229">
        <v>3770</v>
      </c>
      <c r="E326" s="229" t="s">
        <v>772</v>
      </c>
      <c r="F326" s="229" t="s">
        <v>383</v>
      </c>
    </row>
    <row r="327" spans="2:6" hidden="1" x14ac:dyDescent="0.25">
      <c r="B327" s="229">
        <v>3000</v>
      </c>
      <c r="C327" s="229">
        <v>3700</v>
      </c>
      <c r="D327" s="229">
        <v>3780</v>
      </c>
      <c r="E327" s="229" t="s">
        <v>771</v>
      </c>
      <c r="F327" s="229"/>
    </row>
    <row r="328" spans="2:6" hidden="1" x14ac:dyDescent="0.25">
      <c r="B328" s="230">
        <v>3000</v>
      </c>
      <c r="C328" s="230">
        <v>3700</v>
      </c>
      <c r="D328" s="231">
        <v>37801</v>
      </c>
      <c r="E328" s="230" t="s">
        <v>770</v>
      </c>
      <c r="F328" s="230" t="s">
        <v>383</v>
      </c>
    </row>
    <row r="329" spans="2:6" hidden="1" x14ac:dyDescent="0.25">
      <c r="B329" s="230">
        <v>3000</v>
      </c>
      <c r="C329" s="230">
        <v>3700</v>
      </c>
      <c r="D329" s="231">
        <v>37802</v>
      </c>
      <c r="E329" s="230" t="s">
        <v>769</v>
      </c>
      <c r="F329" s="230" t="s">
        <v>383</v>
      </c>
    </row>
    <row r="330" spans="2:6" hidden="1" x14ac:dyDescent="0.25">
      <c r="B330" s="229">
        <v>3000</v>
      </c>
      <c r="C330" s="229">
        <v>3700</v>
      </c>
      <c r="D330" s="229">
        <v>3790</v>
      </c>
      <c r="E330" s="229" t="s">
        <v>768</v>
      </c>
      <c r="F330" s="229" t="s">
        <v>383</v>
      </c>
    </row>
    <row r="331" spans="2:6" hidden="1" x14ac:dyDescent="0.25">
      <c r="B331" s="228">
        <v>3000</v>
      </c>
      <c r="C331" s="228">
        <v>3800</v>
      </c>
      <c r="D331" s="228"/>
      <c r="E331" s="228" t="s">
        <v>767</v>
      </c>
      <c r="F331" s="228"/>
    </row>
    <row r="332" spans="2:6" hidden="1" x14ac:dyDescent="0.25">
      <c r="B332" s="229">
        <v>3000</v>
      </c>
      <c r="C332" s="229">
        <v>3800</v>
      </c>
      <c r="D332" s="229">
        <v>3810</v>
      </c>
      <c r="E332" s="229" t="s">
        <v>766</v>
      </c>
      <c r="F332" s="229"/>
    </row>
    <row r="333" spans="2:6" hidden="1" x14ac:dyDescent="0.25">
      <c r="B333" s="230">
        <v>3000</v>
      </c>
      <c r="C333" s="230">
        <v>3800</v>
      </c>
      <c r="D333" s="231">
        <v>38101</v>
      </c>
      <c r="E333" s="230" t="s">
        <v>765</v>
      </c>
      <c r="F333" s="230" t="s">
        <v>383</v>
      </c>
    </row>
    <row r="334" spans="2:6" hidden="1" x14ac:dyDescent="0.25">
      <c r="B334" s="230">
        <v>3000</v>
      </c>
      <c r="C334" s="230">
        <v>3800</v>
      </c>
      <c r="D334" s="231">
        <v>38102</v>
      </c>
      <c r="E334" s="230" t="s">
        <v>764</v>
      </c>
      <c r="F334" s="230" t="s">
        <v>383</v>
      </c>
    </row>
    <row r="335" spans="2:6" hidden="1" x14ac:dyDescent="0.25">
      <c r="B335" s="230">
        <v>3000</v>
      </c>
      <c r="C335" s="230">
        <v>3800</v>
      </c>
      <c r="D335" s="231">
        <v>38103</v>
      </c>
      <c r="E335" s="230" t="s">
        <v>763</v>
      </c>
      <c r="F335" s="230" t="s">
        <v>383</v>
      </c>
    </row>
    <row r="336" spans="2:6" hidden="1" x14ac:dyDescent="0.25">
      <c r="B336" s="229">
        <v>3000</v>
      </c>
      <c r="C336" s="229">
        <v>3800</v>
      </c>
      <c r="D336" s="229">
        <v>3820</v>
      </c>
      <c r="E336" s="229" t="s">
        <v>762</v>
      </c>
      <c r="F336" s="229" t="s">
        <v>383</v>
      </c>
    </row>
    <row r="337" spans="2:6" hidden="1" x14ac:dyDescent="0.25">
      <c r="B337" s="229">
        <v>3000</v>
      </c>
      <c r="C337" s="229">
        <v>3800</v>
      </c>
      <c r="D337" s="229">
        <v>3830</v>
      </c>
      <c r="E337" s="229" t="s">
        <v>761</v>
      </c>
      <c r="F337" s="229" t="s">
        <v>383</v>
      </c>
    </row>
    <row r="338" spans="2:6" hidden="1" x14ac:dyDescent="0.25">
      <c r="B338" s="229">
        <v>3000</v>
      </c>
      <c r="C338" s="229">
        <v>3800</v>
      </c>
      <c r="D338" s="229">
        <v>3840</v>
      </c>
      <c r="E338" s="229" t="s">
        <v>760</v>
      </c>
      <c r="F338" s="229" t="s">
        <v>383</v>
      </c>
    </row>
    <row r="339" spans="2:6" hidden="1" x14ac:dyDescent="0.25">
      <c r="B339" s="229">
        <v>3000</v>
      </c>
      <c r="C339" s="229">
        <v>3800</v>
      </c>
      <c r="D339" s="229">
        <v>3850</v>
      </c>
      <c r="E339" s="229" t="s">
        <v>759</v>
      </c>
      <c r="F339" s="229" t="s">
        <v>383</v>
      </c>
    </row>
    <row r="340" spans="2:6" hidden="1" x14ac:dyDescent="0.25">
      <c r="B340" s="228">
        <v>3000</v>
      </c>
      <c r="C340" s="228">
        <v>3900</v>
      </c>
      <c r="D340" s="228"/>
      <c r="E340" s="228" t="s">
        <v>758</v>
      </c>
      <c r="F340" s="228"/>
    </row>
    <row r="341" spans="2:6" hidden="1" x14ac:dyDescent="0.25">
      <c r="B341" s="229">
        <v>3000</v>
      </c>
      <c r="C341" s="229">
        <v>3900</v>
      </c>
      <c r="D341" s="229">
        <v>3910</v>
      </c>
      <c r="E341" s="229" t="s">
        <v>757</v>
      </c>
      <c r="F341" s="229" t="s">
        <v>383</v>
      </c>
    </row>
    <row r="342" spans="2:6" hidden="1" x14ac:dyDescent="0.25">
      <c r="B342" s="229">
        <v>3000</v>
      </c>
      <c r="C342" s="229">
        <v>3900</v>
      </c>
      <c r="D342" s="229">
        <v>3920</v>
      </c>
      <c r="E342" s="229" t="s">
        <v>756</v>
      </c>
      <c r="F342" s="229"/>
    </row>
    <row r="343" spans="2:6" hidden="1" x14ac:dyDescent="0.25">
      <c r="B343" s="230">
        <v>3000</v>
      </c>
      <c r="C343" s="230">
        <v>3900</v>
      </c>
      <c r="D343" s="231">
        <v>39201</v>
      </c>
      <c r="E343" s="230" t="s">
        <v>755</v>
      </c>
      <c r="F343" s="230" t="s">
        <v>383</v>
      </c>
    </row>
    <row r="344" spans="2:6" hidden="1" x14ac:dyDescent="0.25">
      <c r="B344" s="230">
        <v>3000</v>
      </c>
      <c r="C344" s="230">
        <v>3900</v>
      </c>
      <c r="D344" s="231">
        <v>39202</v>
      </c>
      <c r="E344" s="230" t="s">
        <v>754</v>
      </c>
      <c r="F344" s="230" t="s">
        <v>383</v>
      </c>
    </row>
    <row r="345" spans="2:6" hidden="1" x14ac:dyDescent="0.25">
      <c r="B345" s="229">
        <v>3000</v>
      </c>
      <c r="C345" s="229">
        <v>3900</v>
      </c>
      <c r="D345" s="229">
        <v>3930</v>
      </c>
      <c r="E345" s="229" t="s">
        <v>753</v>
      </c>
      <c r="F345" s="229" t="s">
        <v>383</v>
      </c>
    </row>
    <row r="346" spans="2:6" hidden="1" x14ac:dyDescent="0.25">
      <c r="B346" s="229">
        <v>3000</v>
      </c>
      <c r="C346" s="229">
        <v>3900</v>
      </c>
      <c r="D346" s="229">
        <v>3940</v>
      </c>
      <c r="E346" s="229" t="s">
        <v>752</v>
      </c>
      <c r="F346" s="229"/>
    </row>
    <row r="347" spans="2:6" hidden="1" x14ac:dyDescent="0.25">
      <c r="B347" s="230">
        <v>3000</v>
      </c>
      <c r="C347" s="230">
        <v>3900</v>
      </c>
      <c r="D347" s="231">
        <v>39401</v>
      </c>
      <c r="E347" s="230" t="s">
        <v>751</v>
      </c>
      <c r="F347" s="230" t="s">
        <v>383</v>
      </c>
    </row>
    <row r="348" spans="2:6" hidden="1" x14ac:dyDescent="0.25">
      <c r="B348" s="230">
        <v>3000</v>
      </c>
      <c r="C348" s="230">
        <v>3900</v>
      </c>
      <c r="D348" s="231">
        <v>39402</v>
      </c>
      <c r="E348" s="230" t="s">
        <v>750</v>
      </c>
      <c r="F348" s="230" t="s">
        <v>383</v>
      </c>
    </row>
    <row r="349" spans="2:6" hidden="1" x14ac:dyDescent="0.25">
      <c r="B349" s="230">
        <v>3000</v>
      </c>
      <c r="C349" s="230">
        <v>3900</v>
      </c>
      <c r="D349" s="231">
        <v>39403</v>
      </c>
      <c r="E349" s="230" t="s">
        <v>749</v>
      </c>
      <c r="F349" s="230" t="s">
        <v>383</v>
      </c>
    </row>
    <row r="350" spans="2:6" hidden="1" x14ac:dyDescent="0.25">
      <c r="B350" s="229">
        <v>3000</v>
      </c>
      <c r="C350" s="229">
        <v>3900</v>
      </c>
      <c r="D350" s="229">
        <v>3950</v>
      </c>
      <c r="E350" s="229" t="s">
        <v>748</v>
      </c>
      <c r="F350" s="229" t="s">
        <v>383</v>
      </c>
    </row>
    <row r="351" spans="2:6" hidden="1" x14ac:dyDescent="0.25">
      <c r="B351" s="229">
        <v>3000</v>
      </c>
      <c r="C351" s="229">
        <v>3900</v>
      </c>
      <c r="D351" s="229">
        <v>3960</v>
      </c>
      <c r="E351" s="229" t="s">
        <v>746</v>
      </c>
      <c r="F351" s="229"/>
    </row>
    <row r="352" spans="2:6" hidden="1" x14ac:dyDescent="0.25">
      <c r="B352" s="230">
        <v>3000</v>
      </c>
      <c r="C352" s="230">
        <v>3900</v>
      </c>
      <c r="D352" s="231">
        <v>39601</v>
      </c>
      <c r="E352" s="230" t="s">
        <v>747</v>
      </c>
      <c r="F352" s="230" t="s">
        <v>383</v>
      </c>
    </row>
    <row r="353" spans="2:6" hidden="1" x14ac:dyDescent="0.25">
      <c r="B353" s="230">
        <v>3000</v>
      </c>
      <c r="C353" s="230">
        <v>3900</v>
      </c>
      <c r="D353" s="231">
        <v>39602</v>
      </c>
      <c r="E353" s="230" t="s">
        <v>746</v>
      </c>
      <c r="F353" s="230" t="s">
        <v>383</v>
      </c>
    </row>
    <row r="354" spans="2:6" hidden="1" x14ac:dyDescent="0.25">
      <c r="B354" s="229">
        <v>3000</v>
      </c>
      <c r="C354" s="229">
        <v>3900</v>
      </c>
      <c r="D354" s="229">
        <v>3970</v>
      </c>
      <c r="E354" s="229" t="s">
        <v>745</v>
      </c>
      <c r="F354" s="229" t="s">
        <v>383</v>
      </c>
    </row>
    <row r="355" spans="2:6" hidden="1" x14ac:dyDescent="0.25">
      <c r="B355" s="229">
        <v>3000</v>
      </c>
      <c r="C355" s="229">
        <v>3900</v>
      </c>
      <c r="D355" s="229">
        <v>3980</v>
      </c>
      <c r="E355" s="229" t="s">
        <v>744</v>
      </c>
      <c r="F355" s="229" t="s">
        <v>383</v>
      </c>
    </row>
    <row r="356" spans="2:6" hidden="1" x14ac:dyDescent="0.25">
      <c r="B356" s="229">
        <v>3000</v>
      </c>
      <c r="C356" s="229">
        <v>3900</v>
      </c>
      <c r="D356" s="229">
        <v>3990</v>
      </c>
      <c r="E356" s="229" t="s">
        <v>743</v>
      </c>
      <c r="F356" s="229"/>
    </row>
    <row r="357" spans="2:6" hidden="1" x14ac:dyDescent="0.25">
      <c r="B357" s="230">
        <v>3000</v>
      </c>
      <c r="C357" s="230">
        <v>3900</v>
      </c>
      <c r="D357" s="231">
        <v>39901</v>
      </c>
      <c r="E357" s="230" t="s">
        <v>742</v>
      </c>
      <c r="F357" s="230" t="s">
        <v>383</v>
      </c>
    </row>
    <row r="358" spans="2:6" hidden="1" x14ac:dyDescent="0.25">
      <c r="B358" s="230">
        <v>3000</v>
      </c>
      <c r="C358" s="230">
        <v>3900</v>
      </c>
      <c r="D358" s="231">
        <v>39902</v>
      </c>
      <c r="E358" s="230" t="s">
        <v>741</v>
      </c>
      <c r="F358" s="230" t="s">
        <v>383</v>
      </c>
    </row>
    <row r="359" spans="2:6" hidden="1" x14ac:dyDescent="0.25">
      <c r="B359" s="230">
        <v>3000</v>
      </c>
      <c r="C359" s="230">
        <v>3900</v>
      </c>
      <c r="D359" s="231">
        <v>39904</v>
      </c>
      <c r="E359" s="230" t="s">
        <v>740</v>
      </c>
      <c r="F359" s="230" t="s">
        <v>383</v>
      </c>
    </row>
    <row r="360" spans="2:6" hidden="1" x14ac:dyDescent="0.25">
      <c r="B360" s="230">
        <v>3000</v>
      </c>
      <c r="C360" s="230">
        <v>3900</v>
      </c>
      <c r="D360" s="231">
        <v>39905</v>
      </c>
      <c r="E360" s="230" t="s">
        <v>739</v>
      </c>
      <c r="F360" s="230" t="s">
        <v>383</v>
      </c>
    </row>
    <row r="361" spans="2:6" hidden="1" x14ac:dyDescent="0.25">
      <c r="B361" s="230">
        <v>3000</v>
      </c>
      <c r="C361" s="230">
        <v>3900</v>
      </c>
      <c r="D361" s="231">
        <v>39906</v>
      </c>
      <c r="E361" s="230" t="s">
        <v>738</v>
      </c>
      <c r="F361" s="230" t="s">
        <v>383</v>
      </c>
    </row>
    <row r="362" spans="2:6" hidden="1" x14ac:dyDescent="0.25">
      <c r="B362" s="230">
        <v>3000</v>
      </c>
      <c r="C362" s="230">
        <v>3900</v>
      </c>
      <c r="D362" s="231">
        <v>39907</v>
      </c>
      <c r="E362" s="230" t="s">
        <v>737</v>
      </c>
      <c r="F362" s="230" t="s">
        <v>383</v>
      </c>
    </row>
    <row r="363" spans="2:6" hidden="1" x14ac:dyDescent="0.25">
      <c r="B363" s="230">
        <v>3000</v>
      </c>
      <c r="C363" s="230">
        <v>3900</v>
      </c>
      <c r="D363" s="231">
        <v>39908</v>
      </c>
      <c r="E363" s="230" t="s">
        <v>736</v>
      </c>
      <c r="F363" s="230" t="s">
        <v>383</v>
      </c>
    </row>
    <row r="364" spans="2:6" hidden="1" x14ac:dyDescent="0.25">
      <c r="B364" s="230">
        <v>3000</v>
      </c>
      <c r="C364" s="230">
        <v>3900</v>
      </c>
      <c r="D364" s="231">
        <v>39909</v>
      </c>
      <c r="E364" s="230" t="s">
        <v>735</v>
      </c>
      <c r="F364" s="230" t="s">
        <v>383</v>
      </c>
    </row>
    <row r="365" spans="2:6" hidden="1" x14ac:dyDescent="0.25">
      <c r="B365" s="230">
        <v>3000</v>
      </c>
      <c r="C365" s="230">
        <v>3900</v>
      </c>
      <c r="D365" s="231">
        <v>39910</v>
      </c>
      <c r="E365" s="230" t="s">
        <v>734</v>
      </c>
      <c r="F365" s="230" t="s">
        <v>383</v>
      </c>
    </row>
    <row r="366" spans="2:6" x14ac:dyDescent="0.25">
      <c r="B366" s="227">
        <v>4000</v>
      </c>
      <c r="C366" s="227"/>
      <c r="D366" s="227"/>
      <c r="E366" s="227" t="s">
        <v>733</v>
      </c>
      <c r="F366" s="227"/>
    </row>
    <row r="367" spans="2:6" x14ac:dyDescent="0.25">
      <c r="B367" s="228">
        <v>4000</v>
      </c>
      <c r="C367" s="228">
        <v>4100</v>
      </c>
      <c r="D367" s="228"/>
      <c r="E367" s="228" t="s">
        <v>732</v>
      </c>
      <c r="F367" s="228"/>
    </row>
    <row r="368" spans="2:6" x14ac:dyDescent="0.25">
      <c r="B368" s="229">
        <v>4000</v>
      </c>
      <c r="C368" s="229">
        <v>4100</v>
      </c>
      <c r="D368" s="229">
        <v>4110</v>
      </c>
      <c r="E368" s="229" t="s">
        <v>731</v>
      </c>
      <c r="F368" s="229" t="s">
        <v>383</v>
      </c>
    </row>
    <row r="369" spans="2:6" x14ac:dyDescent="0.25">
      <c r="B369" s="229">
        <v>4000</v>
      </c>
      <c r="C369" s="229">
        <v>4100</v>
      </c>
      <c r="D369" s="229">
        <v>4120</v>
      </c>
      <c r="E369" s="229" t="s">
        <v>730</v>
      </c>
      <c r="F369" s="229" t="s">
        <v>383</v>
      </c>
    </row>
    <row r="370" spans="2:6" x14ac:dyDescent="0.25">
      <c r="B370" s="229">
        <v>4000</v>
      </c>
      <c r="C370" s="229">
        <v>4100</v>
      </c>
      <c r="D370" s="229">
        <v>4130</v>
      </c>
      <c r="E370" s="229" t="s">
        <v>729</v>
      </c>
      <c r="F370" s="229" t="s">
        <v>383</v>
      </c>
    </row>
    <row r="371" spans="2:6" x14ac:dyDescent="0.25">
      <c r="B371" s="229">
        <v>4000</v>
      </c>
      <c r="C371" s="229">
        <v>4100</v>
      </c>
      <c r="D371" s="229">
        <v>4140</v>
      </c>
      <c r="E371" s="229" t="s">
        <v>728</v>
      </c>
      <c r="F371" s="229" t="s">
        <v>383</v>
      </c>
    </row>
    <row r="372" spans="2:6" x14ac:dyDescent="0.25">
      <c r="B372" s="229">
        <v>4000</v>
      </c>
      <c r="C372" s="229">
        <v>4100</v>
      </c>
      <c r="D372" s="229">
        <v>4150</v>
      </c>
      <c r="E372" s="229" t="s">
        <v>727</v>
      </c>
      <c r="F372" s="229" t="s">
        <v>383</v>
      </c>
    </row>
    <row r="373" spans="2:6" x14ac:dyDescent="0.25">
      <c r="B373" s="229">
        <v>4000</v>
      </c>
      <c r="C373" s="229">
        <v>4100</v>
      </c>
      <c r="D373" s="229">
        <v>4160</v>
      </c>
      <c r="E373" s="229" t="s">
        <v>726</v>
      </c>
      <c r="F373" s="229" t="s">
        <v>383</v>
      </c>
    </row>
    <row r="374" spans="2:6" x14ac:dyDescent="0.25">
      <c r="B374" s="229">
        <v>4000</v>
      </c>
      <c r="C374" s="229">
        <v>4100</v>
      </c>
      <c r="D374" s="229">
        <v>4170</v>
      </c>
      <c r="E374" s="229" t="s">
        <v>725</v>
      </c>
      <c r="F374" s="229" t="s">
        <v>383</v>
      </c>
    </row>
    <row r="375" spans="2:6" x14ac:dyDescent="0.25">
      <c r="B375" s="229">
        <v>4000</v>
      </c>
      <c r="C375" s="229">
        <v>4100</v>
      </c>
      <c r="D375" s="229">
        <v>4180</v>
      </c>
      <c r="E375" s="229" t="s">
        <v>724</v>
      </c>
      <c r="F375" s="229" t="s">
        <v>383</v>
      </c>
    </row>
    <row r="376" spans="2:6" x14ac:dyDescent="0.25">
      <c r="B376" s="229">
        <v>4000</v>
      </c>
      <c r="C376" s="229">
        <v>4100</v>
      </c>
      <c r="D376" s="229">
        <v>4190</v>
      </c>
      <c r="E376" s="229" t="s">
        <v>723</v>
      </c>
      <c r="F376" s="229" t="s">
        <v>383</v>
      </c>
    </row>
    <row r="377" spans="2:6" x14ac:dyDescent="0.25">
      <c r="B377" s="228">
        <v>4000</v>
      </c>
      <c r="C377" s="228">
        <v>4200</v>
      </c>
      <c r="D377" s="228"/>
      <c r="E377" s="228" t="s">
        <v>722</v>
      </c>
      <c r="F377" s="228"/>
    </row>
    <row r="378" spans="2:6" x14ac:dyDescent="0.25">
      <c r="B378" s="229">
        <v>4000</v>
      </c>
      <c r="C378" s="229">
        <v>4200</v>
      </c>
      <c r="D378" s="229">
        <v>4210</v>
      </c>
      <c r="E378" s="229" t="s">
        <v>721</v>
      </c>
      <c r="F378" s="229" t="s">
        <v>383</v>
      </c>
    </row>
    <row r="379" spans="2:6" x14ac:dyDescent="0.25">
      <c r="B379" s="229">
        <v>4000</v>
      </c>
      <c r="C379" s="229">
        <v>4200</v>
      </c>
      <c r="D379" s="229">
        <v>4220</v>
      </c>
      <c r="E379" s="229" t="s">
        <v>720</v>
      </c>
      <c r="F379" s="229" t="s">
        <v>383</v>
      </c>
    </row>
    <row r="380" spans="2:6" x14ac:dyDescent="0.25">
      <c r="B380" s="229">
        <v>4000</v>
      </c>
      <c r="C380" s="229">
        <v>4200</v>
      </c>
      <c r="D380" s="229">
        <v>4230</v>
      </c>
      <c r="E380" s="229" t="s">
        <v>719</v>
      </c>
      <c r="F380" s="229" t="s">
        <v>383</v>
      </c>
    </row>
    <row r="381" spans="2:6" x14ac:dyDescent="0.25">
      <c r="B381" s="229">
        <v>4000</v>
      </c>
      <c r="C381" s="229">
        <v>4200</v>
      </c>
      <c r="D381" s="229">
        <v>4240</v>
      </c>
      <c r="E381" s="229" t="s">
        <v>718</v>
      </c>
      <c r="F381" s="229" t="s">
        <v>383</v>
      </c>
    </row>
    <row r="382" spans="2:6" x14ac:dyDescent="0.25">
      <c r="B382" s="229">
        <v>4000</v>
      </c>
      <c r="C382" s="229">
        <v>4200</v>
      </c>
      <c r="D382" s="229">
        <v>4250</v>
      </c>
      <c r="E382" s="229" t="s">
        <v>717</v>
      </c>
      <c r="F382" s="229" t="s">
        <v>383</v>
      </c>
    </row>
    <row r="383" spans="2:6" x14ac:dyDescent="0.25">
      <c r="B383" s="228">
        <v>4000</v>
      </c>
      <c r="C383" s="228">
        <v>4300</v>
      </c>
      <c r="D383" s="228"/>
      <c r="E383" s="228" t="s">
        <v>716</v>
      </c>
      <c r="F383" s="228"/>
    </row>
    <row r="384" spans="2:6" x14ac:dyDescent="0.25">
      <c r="B384" s="229">
        <v>4000</v>
      </c>
      <c r="C384" s="229">
        <v>4300</v>
      </c>
      <c r="D384" s="229">
        <v>4310</v>
      </c>
      <c r="E384" s="229" t="s">
        <v>715</v>
      </c>
      <c r="F384" s="229" t="s">
        <v>383</v>
      </c>
    </row>
    <row r="385" spans="2:6" x14ac:dyDescent="0.25">
      <c r="B385" s="229">
        <v>4000</v>
      </c>
      <c r="C385" s="229">
        <v>4300</v>
      </c>
      <c r="D385" s="229">
        <v>4320</v>
      </c>
      <c r="E385" s="229" t="s">
        <v>714</v>
      </c>
      <c r="F385" s="229" t="s">
        <v>383</v>
      </c>
    </row>
    <row r="386" spans="2:6" x14ac:dyDescent="0.25">
      <c r="B386" s="229">
        <v>4000</v>
      </c>
      <c r="C386" s="229">
        <v>4300</v>
      </c>
      <c r="D386" s="229">
        <v>4330</v>
      </c>
      <c r="E386" s="229" t="s">
        <v>713</v>
      </c>
      <c r="F386" s="229" t="s">
        <v>383</v>
      </c>
    </row>
    <row r="387" spans="2:6" x14ac:dyDescent="0.25">
      <c r="B387" s="229">
        <v>4000</v>
      </c>
      <c r="C387" s="229">
        <v>4300</v>
      </c>
      <c r="D387" s="229">
        <v>4340</v>
      </c>
      <c r="E387" s="229" t="s">
        <v>712</v>
      </c>
      <c r="F387" s="229" t="s">
        <v>383</v>
      </c>
    </row>
    <row r="388" spans="2:6" x14ac:dyDescent="0.25">
      <c r="B388" s="229">
        <v>4000</v>
      </c>
      <c r="C388" s="229">
        <v>4300</v>
      </c>
      <c r="D388" s="229">
        <v>4350</v>
      </c>
      <c r="E388" s="229" t="s">
        <v>711</v>
      </c>
      <c r="F388" s="229" t="s">
        <v>383</v>
      </c>
    </row>
    <row r="389" spans="2:6" x14ac:dyDescent="0.25">
      <c r="B389" s="229">
        <v>4000</v>
      </c>
      <c r="C389" s="229">
        <v>4300</v>
      </c>
      <c r="D389" s="229">
        <v>4360</v>
      </c>
      <c r="E389" s="229" t="s">
        <v>710</v>
      </c>
      <c r="F389" s="229" t="s">
        <v>383</v>
      </c>
    </row>
    <row r="390" spans="2:6" x14ac:dyDescent="0.25">
      <c r="B390" s="229">
        <v>4000</v>
      </c>
      <c r="C390" s="229">
        <v>4300</v>
      </c>
      <c r="D390" s="229">
        <v>4370</v>
      </c>
      <c r="E390" s="229" t="s">
        <v>709</v>
      </c>
      <c r="F390" s="229" t="s">
        <v>383</v>
      </c>
    </row>
    <row r="391" spans="2:6" x14ac:dyDescent="0.25">
      <c r="B391" s="229">
        <v>4000</v>
      </c>
      <c r="C391" s="229">
        <v>4300</v>
      </c>
      <c r="D391" s="229">
        <v>4380</v>
      </c>
      <c r="E391" s="229" t="s">
        <v>708</v>
      </c>
      <c r="F391" s="229" t="s">
        <v>383</v>
      </c>
    </row>
    <row r="392" spans="2:6" x14ac:dyDescent="0.25">
      <c r="B392" s="229">
        <v>4000</v>
      </c>
      <c r="C392" s="229">
        <v>4300</v>
      </c>
      <c r="D392" s="229">
        <v>4390</v>
      </c>
      <c r="E392" s="229" t="s">
        <v>707</v>
      </c>
      <c r="F392" s="229"/>
    </row>
    <row r="393" spans="2:6" x14ac:dyDescent="0.25">
      <c r="B393" s="230">
        <v>4000</v>
      </c>
      <c r="C393" s="230">
        <v>4300</v>
      </c>
      <c r="D393" s="231">
        <v>43901</v>
      </c>
      <c r="E393" s="230" t="s">
        <v>706</v>
      </c>
      <c r="F393" s="230" t="s">
        <v>383</v>
      </c>
    </row>
    <row r="394" spans="2:6" x14ac:dyDescent="0.25">
      <c r="B394" s="230">
        <v>4000</v>
      </c>
      <c r="C394" s="230">
        <v>4300</v>
      </c>
      <c r="D394" s="231">
        <v>43902</v>
      </c>
      <c r="E394" s="230" t="s">
        <v>705</v>
      </c>
      <c r="F394" s="230" t="s">
        <v>383</v>
      </c>
    </row>
    <row r="395" spans="2:6" x14ac:dyDescent="0.25">
      <c r="B395" s="228">
        <v>4000</v>
      </c>
      <c r="C395" s="228">
        <v>4400</v>
      </c>
      <c r="D395" s="228"/>
      <c r="E395" s="228" t="s">
        <v>704</v>
      </c>
      <c r="F395" s="228"/>
    </row>
    <row r="396" spans="2:6" x14ac:dyDescent="0.25">
      <c r="B396" s="229">
        <v>4000</v>
      </c>
      <c r="C396" s="229">
        <v>4400</v>
      </c>
      <c r="D396" s="229">
        <v>4410</v>
      </c>
      <c r="E396" s="229" t="s">
        <v>703</v>
      </c>
      <c r="F396" s="229"/>
    </row>
    <row r="397" spans="2:6" x14ac:dyDescent="0.25">
      <c r="B397" s="230">
        <v>4000</v>
      </c>
      <c r="C397" s="230">
        <v>4400</v>
      </c>
      <c r="D397" s="231">
        <v>44101</v>
      </c>
      <c r="E397" s="230" t="s">
        <v>702</v>
      </c>
      <c r="F397" s="230" t="s">
        <v>383</v>
      </c>
    </row>
    <row r="398" spans="2:6" x14ac:dyDescent="0.25">
      <c r="B398" s="230">
        <v>4000</v>
      </c>
      <c r="C398" s="230">
        <v>4400</v>
      </c>
      <c r="D398" s="231">
        <v>44102</v>
      </c>
      <c r="E398" s="230" t="s">
        <v>701</v>
      </c>
      <c r="F398" s="230" t="s">
        <v>383</v>
      </c>
    </row>
    <row r="399" spans="2:6" x14ac:dyDescent="0.25">
      <c r="B399" s="230">
        <v>4000</v>
      </c>
      <c r="C399" s="230">
        <v>4400</v>
      </c>
      <c r="D399" s="231">
        <v>44103</v>
      </c>
      <c r="E399" s="230" t="s">
        <v>700</v>
      </c>
      <c r="F399" s="230" t="s">
        <v>383</v>
      </c>
    </row>
    <row r="400" spans="2:6" x14ac:dyDescent="0.25">
      <c r="B400" s="230">
        <v>4000</v>
      </c>
      <c r="C400" s="230">
        <v>4400</v>
      </c>
      <c r="D400" s="231">
        <v>44104</v>
      </c>
      <c r="E400" s="230" t="s">
        <v>699</v>
      </c>
      <c r="F400" s="230" t="s">
        <v>383</v>
      </c>
    </row>
    <row r="401" spans="2:6" x14ac:dyDescent="0.25">
      <c r="B401" s="230">
        <v>4000</v>
      </c>
      <c r="C401" s="230">
        <v>4400</v>
      </c>
      <c r="D401" s="231">
        <v>44105</v>
      </c>
      <c r="E401" s="230" t="s">
        <v>698</v>
      </c>
      <c r="F401" s="230" t="s">
        <v>383</v>
      </c>
    </row>
    <row r="402" spans="2:6" x14ac:dyDescent="0.25">
      <c r="B402" s="230">
        <v>4000</v>
      </c>
      <c r="C402" s="230">
        <v>4400</v>
      </c>
      <c r="D402" s="231">
        <v>44106</v>
      </c>
      <c r="E402" s="230" t="s">
        <v>697</v>
      </c>
      <c r="F402" s="230" t="s">
        <v>383</v>
      </c>
    </row>
    <row r="403" spans="2:6" x14ac:dyDescent="0.25">
      <c r="B403" s="229">
        <v>4000</v>
      </c>
      <c r="C403" s="229">
        <v>4400</v>
      </c>
      <c r="D403" s="229">
        <v>4420</v>
      </c>
      <c r="E403" s="229" t="s">
        <v>696</v>
      </c>
      <c r="F403" s="229" t="s">
        <v>383</v>
      </c>
    </row>
    <row r="404" spans="2:6" x14ac:dyDescent="0.25">
      <c r="B404" s="229">
        <v>4000</v>
      </c>
      <c r="C404" s="229">
        <v>4400</v>
      </c>
      <c r="D404" s="229">
        <v>4430</v>
      </c>
      <c r="E404" s="229" t="s">
        <v>695</v>
      </c>
      <c r="F404" s="229" t="s">
        <v>383</v>
      </c>
    </row>
    <row r="405" spans="2:6" x14ac:dyDescent="0.25">
      <c r="B405" s="229">
        <v>4000</v>
      </c>
      <c r="C405" s="229">
        <v>4400</v>
      </c>
      <c r="D405" s="229">
        <v>4440</v>
      </c>
      <c r="E405" s="229" t="s">
        <v>694</v>
      </c>
      <c r="F405" s="229"/>
    </row>
    <row r="406" spans="2:6" x14ac:dyDescent="0.25">
      <c r="B406" s="230">
        <v>4000</v>
      </c>
      <c r="C406" s="230">
        <v>4400</v>
      </c>
      <c r="D406" s="231">
        <v>44401</v>
      </c>
      <c r="E406" s="230" t="s">
        <v>693</v>
      </c>
      <c r="F406" s="230" t="s">
        <v>383</v>
      </c>
    </row>
    <row r="407" spans="2:6" x14ac:dyDescent="0.25">
      <c r="B407" s="230">
        <v>4000</v>
      </c>
      <c r="C407" s="230">
        <v>4400</v>
      </c>
      <c r="D407" s="231">
        <v>44402</v>
      </c>
      <c r="E407" s="230" t="s">
        <v>692</v>
      </c>
      <c r="F407" s="230" t="s">
        <v>383</v>
      </c>
    </row>
    <row r="408" spans="2:6" x14ac:dyDescent="0.25">
      <c r="B408" s="229">
        <v>4000</v>
      </c>
      <c r="C408" s="229">
        <v>4400</v>
      </c>
      <c r="D408" s="229">
        <v>4450</v>
      </c>
      <c r="E408" s="229" t="s">
        <v>691</v>
      </c>
      <c r="F408" s="229" t="s">
        <v>383</v>
      </c>
    </row>
    <row r="409" spans="2:6" x14ac:dyDescent="0.25">
      <c r="B409" s="229">
        <v>4000</v>
      </c>
      <c r="C409" s="229">
        <v>4400</v>
      </c>
      <c r="D409" s="229">
        <v>4460</v>
      </c>
      <c r="E409" s="229" t="s">
        <v>690</v>
      </c>
      <c r="F409" s="229" t="s">
        <v>383</v>
      </c>
    </row>
    <row r="410" spans="2:6" x14ac:dyDescent="0.25">
      <c r="B410" s="229">
        <v>4000</v>
      </c>
      <c r="C410" s="229">
        <v>4400</v>
      </c>
      <c r="D410" s="229">
        <v>4470</v>
      </c>
      <c r="E410" s="229" t="s">
        <v>689</v>
      </c>
      <c r="F410" s="229" t="s">
        <v>383</v>
      </c>
    </row>
    <row r="411" spans="2:6" x14ac:dyDescent="0.25">
      <c r="B411" s="229">
        <v>4000</v>
      </c>
      <c r="C411" s="229">
        <v>4400</v>
      </c>
      <c r="D411" s="229">
        <v>4480</v>
      </c>
      <c r="E411" s="229" t="s">
        <v>688</v>
      </c>
      <c r="F411" s="229" t="s">
        <v>383</v>
      </c>
    </row>
    <row r="412" spans="2:6" x14ac:dyDescent="0.25">
      <c r="B412" s="228">
        <v>4000</v>
      </c>
      <c r="C412" s="228">
        <v>4500</v>
      </c>
      <c r="D412" s="228"/>
      <c r="E412" s="228" t="s">
        <v>687</v>
      </c>
      <c r="F412" s="228"/>
    </row>
    <row r="413" spans="2:6" x14ac:dyDescent="0.25">
      <c r="B413" s="229">
        <v>4000</v>
      </c>
      <c r="C413" s="229">
        <v>4500</v>
      </c>
      <c r="D413" s="229">
        <v>4510</v>
      </c>
      <c r="E413" s="229" t="s">
        <v>686</v>
      </c>
      <c r="F413" s="229" t="s">
        <v>383</v>
      </c>
    </row>
    <row r="414" spans="2:6" x14ac:dyDescent="0.25">
      <c r="B414" s="229">
        <v>4000</v>
      </c>
      <c r="C414" s="229">
        <v>4500</v>
      </c>
      <c r="D414" s="229">
        <v>4520</v>
      </c>
      <c r="E414" s="229" t="s">
        <v>685</v>
      </c>
      <c r="F414" s="229"/>
    </row>
    <row r="415" spans="2:6" x14ac:dyDescent="0.25">
      <c r="B415" s="230">
        <v>4000</v>
      </c>
      <c r="C415" s="230">
        <v>4500</v>
      </c>
      <c r="D415" s="231">
        <v>45201</v>
      </c>
      <c r="E415" s="230" t="s">
        <v>684</v>
      </c>
      <c r="F415" s="230" t="s">
        <v>383</v>
      </c>
    </row>
    <row r="416" spans="2:6" x14ac:dyDescent="0.25">
      <c r="B416" s="230">
        <v>4000</v>
      </c>
      <c r="C416" s="230">
        <v>4500</v>
      </c>
      <c r="D416" s="231">
        <v>45202</v>
      </c>
      <c r="E416" s="230" t="s">
        <v>683</v>
      </c>
      <c r="F416" s="230" t="s">
        <v>383</v>
      </c>
    </row>
    <row r="417" spans="2:6" x14ac:dyDescent="0.25">
      <c r="B417" s="230">
        <v>4000</v>
      </c>
      <c r="C417" s="230">
        <v>4500</v>
      </c>
      <c r="D417" s="231">
        <v>45203</v>
      </c>
      <c r="E417" s="230" t="s">
        <v>682</v>
      </c>
      <c r="F417" s="230" t="s">
        <v>383</v>
      </c>
    </row>
    <row r="418" spans="2:6" x14ac:dyDescent="0.25">
      <c r="B418" s="229">
        <v>4000</v>
      </c>
      <c r="C418" s="229">
        <v>4500</v>
      </c>
      <c r="D418" s="229">
        <v>4590</v>
      </c>
      <c r="E418" s="229" t="s">
        <v>681</v>
      </c>
      <c r="F418" s="229"/>
    </row>
    <row r="419" spans="2:6" x14ac:dyDescent="0.25">
      <c r="B419" s="230">
        <v>4000</v>
      </c>
      <c r="C419" s="230">
        <v>4500</v>
      </c>
      <c r="D419" s="231">
        <v>45901</v>
      </c>
      <c r="E419" s="230" t="s">
        <v>680</v>
      </c>
      <c r="F419" s="230" t="s">
        <v>383</v>
      </c>
    </row>
    <row r="420" spans="2:6" x14ac:dyDescent="0.25">
      <c r="B420" s="230">
        <v>4000</v>
      </c>
      <c r="C420" s="230">
        <v>4500</v>
      </c>
      <c r="D420" s="231">
        <v>45902</v>
      </c>
      <c r="E420" s="230" t="s">
        <v>679</v>
      </c>
      <c r="F420" s="230" t="s">
        <v>383</v>
      </c>
    </row>
    <row r="421" spans="2:6" x14ac:dyDescent="0.25">
      <c r="B421" s="228">
        <v>4000</v>
      </c>
      <c r="C421" s="228">
        <v>4600</v>
      </c>
      <c r="D421" s="228"/>
      <c r="E421" s="228" t="s">
        <v>678</v>
      </c>
      <c r="F421" s="228"/>
    </row>
    <row r="422" spans="2:6" x14ac:dyDescent="0.25">
      <c r="B422" s="229">
        <v>4000</v>
      </c>
      <c r="C422" s="229">
        <v>4600</v>
      </c>
      <c r="D422" s="229">
        <v>4610</v>
      </c>
      <c r="E422" s="229" t="s">
        <v>677</v>
      </c>
      <c r="F422" s="229"/>
    </row>
    <row r="423" spans="2:6" x14ac:dyDescent="0.25">
      <c r="B423" s="230">
        <v>4000</v>
      </c>
      <c r="C423" s="230">
        <v>4600</v>
      </c>
      <c r="D423" s="231">
        <v>46101</v>
      </c>
      <c r="E423" s="230" t="s">
        <v>676</v>
      </c>
      <c r="F423" s="230" t="s">
        <v>383</v>
      </c>
    </row>
    <row r="424" spans="2:6" x14ac:dyDescent="0.25">
      <c r="B424" s="230">
        <v>4000</v>
      </c>
      <c r="C424" s="230">
        <v>4600</v>
      </c>
      <c r="D424" s="231">
        <v>46102</v>
      </c>
      <c r="E424" s="230" t="s">
        <v>675</v>
      </c>
      <c r="F424" s="230" t="s">
        <v>383</v>
      </c>
    </row>
    <row r="425" spans="2:6" x14ac:dyDescent="0.25">
      <c r="B425" s="229">
        <v>4000</v>
      </c>
      <c r="C425" s="229">
        <v>4600</v>
      </c>
      <c r="D425" s="229">
        <v>4620</v>
      </c>
      <c r="E425" s="229" t="s">
        <v>674</v>
      </c>
      <c r="F425" s="229" t="s">
        <v>383</v>
      </c>
    </row>
    <row r="426" spans="2:6" x14ac:dyDescent="0.25">
      <c r="B426" s="229">
        <v>4000</v>
      </c>
      <c r="C426" s="229">
        <v>4600</v>
      </c>
      <c r="D426" s="229">
        <v>4630</v>
      </c>
      <c r="E426" s="229" t="s">
        <v>673</v>
      </c>
      <c r="F426" s="229" t="s">
        <v>383</v>
      </c>
    </row>
    <row r="427" spans="2:6" x14ac:dyDescent="0.25">
      <c r="B427" s="229">
        <v>4000</v>
      </c>
      <c r="C427" s="229">
        <v>4600</v>
      </c>
      <c r="D427" s="229">
        <v>4640</v>
      </c>
      <c r="E427" s="229" t="s">
        <v>672</v>
      </c>
      <c r="F427" s="229" t="s">
        <v>383</v>
      </c>
    </row>
    <row r="428" spans="2:6" x14ac:dyDescent="0.25">
      <c r="B428" s="229">
        <v>4000</v>
      </c>
      <c r="C428" s="229">
        <v>4600</v>
      </c>
      <c r="D428" s="229">
        <v>4650</v>
      </c>
      <c r="E428" s="229" t="s">
        <v>671</v>
      </c>
      <c r="F428" s="229" t="s">
        <v>383</v>
      </c>
    </row>
    <row r="429" spans="2:6" x14ac:dyDescent="0.25">
      <c r="B429" s="229">
        <v>4000</v>
      </c>
      <c r="C429" s="229">
        <v>4600</v>
      </c>
      <c r="D429" s="229">
        <v>4660</v>
      </c>
      <c r="E429" s="229" t="s">
        <v>670</v>
      </c>
      <c r="F429" s="229" t="s">
        <v>383</v>
      </c>
    </row>
    <row r="430" spans="2:6" x14ac:dyDescent="0.25">
      <c r="B430" s="229">
        <v>4000</v>
      </c>
      <c r="C430" s="229">
        <v>4600</v>
      </c>
      <c r="D430" s="229">
        <v>4690</v>
      </c>
      <c r="E430" s="229" t="s">
        <v>669</v>
      </c>
      <c r="F430" s="229" t="s">
        <v>383</v>
      </c>
    </row>
    <row r="431" spans="2:6" x14ac:dyDescent="0.25">
      <c r="B431" s="228">
        <v>4000</v>
      </c>
      <c r="C431" s="228">
        <v>4700</v>
      </c>
      <c r="D431" s="228"/>
      <c r="E431" s="228" t="s">
        <v>668</v>
      </c>
      <c r="F431" s="228"/>
    </row>
    <row r="432" spans="2:6" x14ac:dyDescent="0.25">
      <c r="B432" s="229">
        <v>4000</v>
      </c>
      <c r="C432" s="229">
        <v>4700</v>
      </c>
      <c r="D432" s="229">
        <v>4710</v>
      </c>
      <c r="E432" s="229" t="s">
        <v>667</v>
      </c>
      <c r="F432" s="229"/>
    </row>
    <row r="433" spans="2:6" x14ac:dyDescent="0.25">
      <c r="B433" s="230">
        <v>4000</v>
      </c>
      <c r="C433" s="230">
        <v>4700</v>
      </c>
      <c r="D433" s="231">
        <v>47101</v>
      </c>
      <c r="E433" s="230" t="s">
        <v>666</v>
      </c>
      <c r="F433" s="230" t="s">
        <v>383</v>
      </c>
    </row>
    <row r="434" spans="2:6" x14ac:dyDescent="0.25">
      <c r="B434" s="230">
        <v>4000</v>
      </c>
      <c r="C434" s="230">
        <v>4700</v>
      </c>
      <c r="D434" s="231">
        <v>47102</v>
      </c>
      <c r="E434" s="230" t="s">
        <v>665</v>
      </c>
      <c r="F434" s="230" t="s">
        <v>383</v>
      </c>
    </row>
    <row r="435" spans="2:6" x14ac:dyDescent="0.25">
      <c r="B435" s="228">
        <v>4000</v>
      </c>
      <c r="C435" s="228">
        <v>4800</v>
      </c>
      <c r="D435" s="228"/>
      <c r="E435" s="228" t="s">
        <v>664</v>
      </c>
      <c r="F435" s="228"/>
    </row>
    <row r="436" spans="2:6" x14ac:dyDescent="0.25">
      <c r="B436" s="229">
        <v>4000</v>
      </c>
      <c r="C436" s="229">
        <v>4800</v>
      </c>
      <c r="D436" s="229">
        <v>4810</v>
      </c>
      <c r="E436" s="229" t="s">
        <v>663</v>
      </c>
      <c r="F436" s="229" t="s">
        <v>383</v>
      </c>
    </row>
    <row r="437" spans="2:6" x14ac:dyDescent="0.25">
      <c r="B437" s="229">
        <v>4000</v>
      </c>
      <c r="C437" s="229">
        <v>4800</v>
      </c>
      <c r="D437" s="229">
        <v>4820</v>
      </c>
      <c r="E437" s="229" t="s">
        <v>662</v>
      </c>
      <c r="F437" s="229" t="s">
        <v>383</v>
      </c>
    </row>
    <row r="438" spans="2:6" x14ac:dyDescent="0.25">
      <c r="B438" s="229">
        <v>4000</v>
      </c>
      <c r="C438" s="229">
        <v>4800</v>
      </c>
      <c r="D438" s="229">
        <v>4830</v>
      </c>
      <c r="E438" s="229" t="s">
        <v>661</v>
      </c>
      <c r="F438" s="229" t="s">
        <v>383</v>
      </c>
    </row>
    <row r="439" spans="2:6" x14ac:dyDescent="0.25">
      <c r="B439" s="229">
        <v>4000</v>
      </c>
      <c r="C439" s="229">
        <v>4800</v>
      </c>
      <c r="D439" s="229">
        <v>4840</v>
      </c>
      <c r="E439" s="229" t="s">
        <v>660</v>
      </c>
      <c r="F439" s="229" t="s">
        <v>383</v>
      </c>
    </row>
    <row r="440" spans="2:6" x14ac:dyDescent="0.25">
      <c r="B440" s="229">
        <v>4000</v>
      </c>
      <c r="C440" s="229">
        <v>4800</v>
      </c>
      <c r="D440" s="229">
        <v>4850</v>
      </c>
      <c r="E440" s="229" t="s">
        <v>659</v>
      </c>
      <c r="F440" s="229" t="s">
        <v>383</v>
      </c>
    </row>
    <row r="441" spans="2:6" x14ac:dyDescent="0.25">
      <c r="B441" s="228">
        <v>4000</v>
      </c>
      <c r="C441" s="228">
        <v>4900</v>
      </c>
      <c r="D441" s="228"/>
      <c r="E441" s="228" t="s">
        <v>658</v>
      </c>
      <c r="F441" s="228"/>
    </row>
    <row r="442" spans="2:6" x14ac:dyDescent="0.25">
      <c r="B442" s="229">
        <v>4000</v>
      </c>
      <c r="C442" s="229">
        <v>4900</v>
      </c>
      <c r="D442" s="229">
        <v>4910</v>
      </c>
      <c r="E442" s="229" t="s">
        <v>657</v>
      </c>
      <c r="F442" s="229" t="s">
        <v>383</v>
      </c>
    </row>
    <row r="443" spans="2:6" x14ac:dyDescent="0.25">
      <c r="B443" s="229">
        <v>4000</v>
      </c>
      <c r="C443" s="229">
        <v>4900</v>
      </c>
      <c r="D443" s="229">
        <v>4920</v>
      </c>
      <c r="E443" s="229" t="s">
        <v>656</v>
      </c>
      <c r="F443" s="229"/>
    </row>
    <row r="444" spans="2:6" x14ac:dyDescent="0.25">
      <c r="B444" s="230">
        <v>4000</v>
      </c>
      <c r="C444" s="230">
        <v>4900</v>
      </c>
      <c r="D444" s="231">
        <v>49201</v>
      </c>
      <c r="E444" s="230" t="s">
        <v>655</v>
      </c>
      <c r="F444" s="230" t="s">
        <v>383</v>
      </c>
    </row>
    <row r="445" spans="2:6" x14ac:dyDescent="0.25">
      <c r="B445" s="230">
        <v>4000</v>
      </c>
      <c r="C445" s="230">
        <v>4900</v>
      </c>
      <c r="D445" s="231">
        <v>49202</v>
      </c>
      <c r="E445" s="230" t="s">
        <v>654</v>
      </c>
      <c r="F445" s="230" t="s">
        <v>383</v>
      </c>
    </row>
    <row r="446" spans="2:6" x14ac:dyDescent="0.25">
      <c r="B446" s="229">
        <v>4000</v>
      </c>
      <c r="C446" s="229">
        <v>4900</v>
      </c>
      <c r="D446" s="229">
        <v>4930</v>
      </c>
      <c r="E446" s="229" t="s">
        <v>653</v>
      </c>
      <c r="F446" s="229" t="s">
        <v>383</v>
      </c>
    </row>
    <row r="447" spans="2:6" hidden="1" x14ac:dyDescent="0.25">
      <c r="B447" s="227">
        <v>7000</v>
      </c>
      <c r="C447" s="227"/>
      <c r="D447" s="227"/>
      <c r="E447" s="227" t="s">
        <v>652</v>
      </c>
      <c r="F447" s="227"/>
    </row>
    <row r="448" spans="2:6" hidden="1" x14ac:dyDescent="0.25">
      <c r="B448" s="228">
        <v>7000</v>
      </c>
      <c r="C448" s="228">
        <v>7100</v>
      </c>
      <c r="D448" s="228"/>
      <c r="E448" s="228" t="s">
        <v>651</v>
      </c>
      <c r="F448" s="228"/>
    </row>
    <row r="449" spans="2:6" hidden="1" x14ac:dyDescent="0.25">
      <c r="B449" s="229">
        <v>7000</v>
      </c>
      <c r="C449" s="229">
        <v>7100</v>
      </c>
      <c r="D449" s="229">
        <v>7110</v>
      </c>
      <c r="E449" s="229" t="s">
        <v>650</v>
      </c>
      <c r="F449" s="229" t="s">
        <v>383</v>
      </c>
    </row>
    <row r="450" spans="2:6" hidden="1" x14ac:dyDescent="0.25">
      <c r="B450" s="229">
        <v>7000</v>
      </c>
      <c r="C450" s="229">
        <v>7100</v>
      </c>
      <c r="D450" s="229">
        <v>7120</v>
      </c>
      <c r="E450" s="229" t="s">
        <v>649</v>
      </c>
      <c r="F450" s="229" t="s">
        <v>383</v>
      </c>
    </row>
    <row r="451" spans="2:6" hidden="1" x14ac:dyDescent="0.25">
      <c r="B451" s="228">
        <v>7000</v>
      </c>
      <c r="C451" s="228">
        <v>7200</v>
      </c>
      <c r="D451" s="228"/>
      <c r="E451" s="228" t="s">
        <v>648</v>
      </c>
      <c r="F451" s="228"/>
    </row>
    <row r="452" spans="2:6" hidden="1" x14ac:dyDescent="0.25">
      <c r="B452" s="229">
        <v>7000</v>
      </c>
      <c r="C452" s="229">
        <v>7200</v>
      </c>
      <c r="D452" s="229">
        <v>7210</v>
      </c>
      <c r="E452" s="229" t="s">
        <v>647</v>
      </c>
      <c r="F452" s="229" t="s">
        <v>383</v>
      </c>
    </row>
    <row r="453" spans="2:6" hidden="1" x14ac:dyDescent="0.25">
      <c r="B453" s="229">
        <v>7000</v>
      </c>
      <c r="C453" s="229">
        <v>7200</v>
      </c>
      <c r="D453" s="229">
        <v>7220</v>
      </c>
      <c r="E453" s="229" t="s">
        <v>646</v>
      </c>
      <c r="F453" s="229" t="s">
        <v>383</v>
      </c>
    </row>
    <row r="454" spans="2:6" hidden="1" x14ac:dyDescent="0.25">
      <c r="B454" s="229">
        <v>7000</v>
      </c>
      <c r="C454" s="229">
        <v>7200</v>
      </c>
      <c r="D454" s="229">
        <v>7230</v>
      </c>
      <c r="E454" s="229" t="s">
        <v>645</v>
      </c>
      <c r="F454" s="229" t="s">
        <v>383</v>
      </c>
    </row>
    <row r="455" spans="2:6" hidden="1" x14ac:dyDescent="0.25">
      <c r="B455" s="229">
        <v>7000</v>
      </c>
      <c r="C455" s="229">
        <v>7200</v>
      </c>
      <c r="D455" s="229">
        <v>7240</v>
      </c>
      <c r="E455" s="229" t="s">
        <v>644</v>
      </c>
      <c r="F455" s="229" t="s">
        <v>383</v>
      </c>
    </row>
    <row r="456" spans="2:6" hidden="1" x14ac:dyDescent="0.25">
      <c r="B456" s="229">
        <v>7000</v>
      </c>
      <c r="C456" s="229">
        <v>7200</v>
      </c>
      <c r="D456" s="229">
        <v>7250</v>
      </c>
      <c r="E456" s="229" t="s">
        <v>643</v>
      </c>
      <c r="F456" s="229" t="s">
        <v>383</v>
      </c>
    </row>
    <row r="457" spans="2:6" hidden="1" x14ac:dyDescent="0.25">
      <c r="B457" s="229">
        <v>7000</v>
      </c>
      <c r="C457" s="229">
        <v>7200</v>
      </c>
      <c r="D457" s="229">
        <v>7260</v>
      </c>
      <c r="E457" s="229" t="s">
        <v>642</v>
      </c>
      <c r="F457" s="229" t="s">
        <v>383</v>
      </c>
    </row>
    <row r="458" spans="2:6" hidden="1" x14ac:dyDescent="0.25">
      <c r="B458" s="229">
        <v>7000</v>
      </c>
      <c r="C458" s="229">
        <v>7200</v>
      </c>
      <c r="D458" s="229">
        <v>7270</v>
      </c>
      <c r="E458" s="229" t="s">
        <v>641</v>
      </c>
      <c r="F458" s="229" t="s">
        <v>383</v>
      </c>
    </row>
    <row r="459" spans="2:6" hidden="1" x14ac:dyDescent="0.25">
      <c r="B459" s="229">
        <v>7000</v>
      </c>
      <c r="C459" s="229">
        <v>7200</v>
      </c>
      <c r="D459" s="229">
        <v>7280</v>
      </c>
      <c r="E459" s="229" t="s">
        <v>640</v>
      </c>
      <c r="F459" s="229" t="s">
        <v>383</v>
      </c>
    </row>
    <row r="460" spans="2:6" hidden="1" x14ac:dyDescent="0.25">
      <c r="B460" s="229">
        <v>7000</v>
      </c>
      <c r="C460" s="229">
        <v>7200</v>
      </c>
      <c r="D460" s="229">
        <v>7290</v>
      </c>
      <c r="E460" s="229" t="s">
        <v>639</v>
      </c>
      <c r="F460" s="229" t="s">
        <v>383</v>
      </c>
    </row>
    <row r="461" spans="2:6" hidden="1" x14ac:dyDescent="0.25">
      <c r="B461" s="228">
        <v>7000</v>
      </c>
      <c r="C461" s="228">
        <v>7300</v>
      </c>
      <c r="D461" s="228"/>
      <c r="E461" s="228" t="s">
        <v>638</v>
      </c>
      <c r="F461" s="228"/>
    </row>
    <row r="462" spans="2:6" hidden="1" x14ac:dyDescent="0.25">
      <c r="B462" s="229">
        <v>7000</v>
      </c>
      <c r="C462" s="229">
        <v>7300</v>
      </c>
      <c r="D462" s="229">
        <v>7310</v>
      </c>
      <c r="E462" s="229" t="s">
        <v>637</v>
      </c>
      <c r="F462" s="229" t="s">
        <v>383</v>
      </c>
    </row>
    <row r="463" spans="2:6" hidden="1" x14ac:dyDescent="0.25">
      <c r="B463" s="229">
        <v>7000</v>
      </c>
      <c r="C463" s="229">
        <v>7300</v>
      </c>
      <c r="D463" s="229">
        <v>7320</v>
      </c>
      <c r="E463" s="229" t="s">
        <v>636</v>
      </c>
      <c r="F463" s="229" t="s">
        <v>383</v>
      </c>
    </row>
    <row r="464" spans="2:6" hidden="1" x14ac:dyDescent="0.25">
      <c r="B464" s="229">
        <v>7000</v>
      </c>
      <c r="C464" s="229">
        <v>7300</v>
      </c>
      <c r="D464" s="229">
        <v>7330</v>
      </c>
      <c r="E464" s="229" t="s">
        <v>635</v>
      </c>
      <c r="F464" s="229" t="s">
        <v>383</v>
      </c>
    </row>
    <row r="465" spans="2:6" hidden="1" x14ac:dyDescent="0.25">
      <c r="B465" s="229">
        <v>7000</v>
      </c>
      <c r="C465" s="229">
        <v>7300</v>
      </c>
      <c r="D465" s="229">
        <v>7340</v>
      </c>
      <c r="E465" s="229" t="s">
        <v>634</v>
      </c>
      <c r="F465" s="229" t="s">
        <v>383</v>
      </c>
    </row>
    <row r="466" spans="2:6" hidden="1" x14ac:dyDescent="0.25">
      <c r="B466" s="229">
        <v>7000</v>
      </c>
      <c r="C466" s="229">
        <v>7300</v>
      </c>
      <c r="D466" s="229">
        <v>7350</v>
      </c>
      <c r="E466" s="229" t="s">
        <v>633</v>
      </c>
      <c r="F466" s="229" t="s">
        <v>383</v>
      </c>
    </row>
    <row r="467" spans="2:6" hidden="1" x14ac:dyDescent="0.25">
      <c r="B467" s="229">
        <v>7000</v>
      </c>
      <c r="C467" s="229">
        <v>7300</v>
      </c>
      <c r="D467" s="229">
        <v>7390</v>
      </c>
      <c r="E467" s="229" t="s">
        <v>632</v>
      </c>
      <c r="F467" s="229"/>
    </row>
    <row r="468" spans="2:6" hidden="1" x14ac:dyDescent="0.25">
      <c r="B468" s="230">
        <v>7000</v>
      </c>
      <c r="C468" s="230">
        <v>7300</v>
      </c>
      <c r="D468" s="231">
        <v>73901</v>
      </c>
      <c r="E468" s="230" t="s">
        <v>631</v>
      </c>
      <c r="F468" s="230" t="s">
        <v>383</v>
      </c>
    </row>
    <row r="469" spans="2:6" hidden="1" x14ac:dyDescent="0.25">
      <c r="B469" s="230">
        <v>7000</v>
      </c>
      <c r="C469" s="230">
        <v>7300</v>
      </c>
      <c r="D469" s="231">
        <v>73902</v>
      </c>
      <c r="E469" s="230" t="s">
        <v>630</v>
      </c>
      <c r="F469" s="230" t="s">
        <v>383</v>
      </c>
    </row>
    <row r="470" spans="2:6" hidden="1" x14ac:dyDescent="0.25">
      <c r="B470" s="230">
        <v>7000</v>
      </c>
      <c r="C470" s="230">
        <v>7300</v>
      </c>
      <c r="D470" s="231">
        <v>73903</v>
      </c>
      <c r="E470" s="230" t="s">
        <v>629</v>
      </c>
      <c r="F470" s="230" t="s">
        <v>383</v>
      </c>
    </row>
    <row r="471" spans="2:6" hidden="1" x14ac:dyDescent="0.25">
      <c r="B471" s="228">
        <v>7000</v>
      </c>
      <c r="C471" s="228">
        <v>7400</v>
      </c>
      <c r="D471" s="228"/>
      <c r="E471" s="228" t="s">
        <v>628</v>
      </c>
      <c r="F471" s="228"/>
    </row>
    <row r="472" spans="2:6" hidden="1" x14ac:dyDescent="0.25">
      <c r="B472" s="229">
        <v>7000</v>
      </c>
      <c r="C472" s="229">
        <v>7400</v>
      </c>
      <c r="D472" s="229">
        <v>7410</v>
      </c>
      <c r="E472" s="229" t="s">
        <v>627</v>
      </c>
      <c r="F472" s="229" t="s">
        <v>383</v>
      </c>
    </row>
    <row r="473" spans="2:6" hidden="1" x14ac:dyDescent="0.25">
      <c r="B473" s="229">
        <v>7000</v>
      </c>
      <c r="C473" s="229">
        <v>7400</v>
      </c>
      <c r="D473" s="229">
        <v>7420</v>
      </c>
      <c r="E473" s="229" t="s">
        <v>626</v>
      </c>
      <c r="F473" s="229" t="s">
        <v>383</v>
      </c>
    </row>
    <row r="474" spans="2:6" hidden="1" x14ac:dyDescent="0.25">
      <c r="B474" s="229">
        <v>7000</v>
      </c>
      <c r="C474" s="229">
        <v>7400</v>
      </c>
      <c r="D474" s="229">
        <v>7430</v>
      </c>
      <c r="E474" s="229" t="s">
        <v>625</v>
      </c>
      <c r="F474" s="229" t="s">
        <v>383</v>
      </c>
    </row>
    <row r="475" spans="2:6" hidden="1" x14ac:dyDescent="0.25">
      <c r="B475" s="229">
        <v>7000</v>
      </c>
      <c r="C475" s="229">
        <v>7400</v>
      </c>
      <c r="D475" s="229">
        <v>7440</v>
      </c>
      <c r="E475" s="229" t="s">
        <v>624</v>
      </c>
      <c r="F475" s="229" t="s">
        <v>383</v>
      </c>
    </row>
    <row r="476" spans="2:6" hidden="1" x14ac:dyDescent="0.25">
      <c r="B476" s="229">
        <v>7000</v>
      </c>
      <c r="C476" s="229">
        <v>7400</v>
      </c>
      <c r="D476" s="229">
        <v>7450</v>
      </c>
      <c r="E476" s="229" t="s">
        <v>623</v>
      </c>
      <c r="F476" s="229"/>
    </row>
    <row r="477" spans="2:6" hidden="1" x14ac:dyDescent="0.25">
      <c r="B477" s="230">
        <v>7000</v>
      </c>
      <c r="C477" s="230">
        <v>7400</v>
      </c>
      <c r="D477" s="231">
        <v>74501</v>
      </c>
      <c r="E477" s="230" t="s">
        <v>622</v>
      </c>
      <c r="F477" s="230" t="s">
        <v>383</v>
      </c>
    </row>
    <row r="478" spans="2:6" hidden="1" x14ac:dyDescent="0.25">
      <c r="B478" s="230">
        <v>7000</v>
      </c>
      <c r="C478" s="230">
        <v>7400</v>
      </c>
      <c r="D478" s="231">
        <v>74502</v>
      </c>
      <c r="E478" s="230" t="s">
        <v>621</v>
      </c>
      <c r="F478" s="230" t="s">
        <v>383</v>
      </c>
    </row>
    <row r="479" spans="2:6" hidden="1" x14ac:dyDescent="0.25">
      <c r="B479" s="230">
        <v>7000</v>
      </c>
      <c r="C479" s="230">
        <v>7400</v>
      </c>
      <c r="D479" s="231">
        <v>74503</v>
      </c>
      <c r="E479" s="230" t="s">
        <v>620</v>
      </c>
      <c r="F479" s="230" t="s">
        <v>383</v>
      </c>
    </row>
    <row r="480" spans="2:6" hidden="1" x14ac:dyDescent="0.25">
      <c r="B480" s="230">
        <v>7000</v>
      </c>
      <c r="C480" s="230">
        <v>7400</v>
      </c>
      <c r="D480" s="231">
        <v>74504</v>
      </c>
      <c r="E480" s="230" t="s">
        <v>619</v>
      </c>
      <c r="F480" s="230" t="s">
        <v>383</v>
      </c>
    </row>
    <row r="481" spans="2:6" hidden="1" x14ac:dyDescent="0.25">
      <c r="B481" s="230">
        <v>7000</v>
      </c>
      <c r="C481" s="230">
        <v>7400</v>
      </c>
      <c r="D481" s="231">
        <v>74505</v>
      </c>
      <c r="E481" s="230" t="s">
        <v>618</v>
      </c>
      <c r="F481" s="230" t="s">
        <v>383</v>
      </c>
    </row>
    <row r="482" spans="2:6" hidden="1" x14ac:dyDescent="0.25">
      <c r="B482" s="230">
        <v>7000</v>
      </c>
      <c r="C482" s="230">
        <v>7400</v>
      </c>
      <c r="D482" s="231">
        <v>74506</v>
      </c>
      <c r="E482" s="230" t="s">
        <v>617</v>
      </c>
      <c r="F482" s="230" t="s">
        <v>383</v>
      </c>
    </row>
    <row r="483" spans="2:6" hidden="1" x14ac:dyDescent="0.25">
      <c r="B483" s="229">
        <v>7000</v>
      </c>
      <c r="C483" s="229">
        <v>7400</v>
      </c>
      <c r="D483" s="229">
        <v>7460</v>
      </c>
      <c r="E483" s="229" t="s">
        <v>616</v>
      </c>
      <c r="F483" s="229" t="s">
        <v>383</v>
      </c>
    </row>
    <row r="484" spans="2:6" hidden="1" x14ac:dyDescent="0.25">
      <c r="B484" s="229">
        <v>7000</v>
      </c>
      <c r="C484" s="229">
        <v>7400</v>
      </c>
      <c r="D484" s="229">
        <v>7470</v>
      </c>
      <c r="E484" s="229" t="s">
        <v>615</v>
      </c>
      <c r="F484" s="229" t="s">
        <v>383</v>
      </c>
    </row>
    <row r="485" spans="2:6" hidden="1" x14ac:dyDescent="0.25">
      <c r="B485" s="229">
        <v>7000</v>
      </c>
      <c r="C485" s="229">
        <v>7400</v>
      </c>
      <c r="D485" s="229">
        <v>7480</v>
      </c>
      <c r="E485" s="229" t="s">
        <v>614</v>
      </c>
      <c r="F485" s="229" t="s">
        <v>383</v>
      </c>
    </row>
    <row r="486" spans="2:6" hidden="1" x14ac:dyDescent="0.25">
      <c r="B486" s="229">
        <v>7000</v>
      </c>
      <c r="C486" s="229">
        <v>7400</v>
      </c>
      <c r="D486" s="229">
        <v>7490</v>
      </c>
      <c r="E486" s="229" t="s">
        <v>613</v>
      </c>
      <c r="F486" s="229" t="s">
        <v>383</v>
      </c>
    </row>
    <row r="487" spans="2:6" hidden="1" x14ac:dyDescent="0.25">
      <c r="B487" s="228">
        <v>7000</v>
      </c>
      <c r="C487" s="228">
        <v>7500</v>
      </c>
      <c r="D487" s="228"/>
      <c r="E487" s="228" t="s">
        <v>612</v>
      </c>
      <c r="F487" s="228"/>
    </row>
    <row r="488" spans="2:6" hidden="1" x14ac:dyDescent="0.25">
      <c r="B488" s="229">
        <v>7000</v>
      </c>
      <c r="C488" s="229">
        <v>7500</v>
      </c>
      <c r="D488" s="229">
        <v>7510</v>
      </c>
      <c r="E488" s="229" t="s">
        <v>611</v>
      </c>
      <c r="F488" s="229" t="s">
        <v>383</v>
      </c>
    </row>
    <row r="489" spans="2:6" hidden="1" x14ac:dyDescent="0.25">
      <c r="B489" s="229">
        <v>7000</v>
      </c>
      <c r="C489" s="229">
        <v>7500</v>
      </c>
      <c r="D489" s="229">
        <v>7520</v>
      </c>
      <c r="E489" s="229" t="s">
        <v>610</v>
      </c>
      <c r="F489" s="229" t="s">
        <v>383</v>
      </c>
    </row>
    <row r="490" spans="2:6" hidden="1" x14ac:dyDescent="0.25">
      <c r="B490" s="229">
        <v>7000</v>
      </c>
      <c r="C490" s="229">
        <v>7500</v>
      </c>
      <c r="D490" s="229">
        <v>7530</v>
      </c>
      <c r="E490" s="229" t="s">
        <v>609</v>
      </c>
      <c r="F490" s="229" t="s">
        <v>383</v>
      </c>
    </row>
    <row r="491" spans="2:6" hidden="1" x14ac:dyDescent="0.25">
      <c r="B491" s="229">
        <v>7000</v>
      </c>
      <c r="C491" s="229">
        <v>7500</v>
      </c>
      <c r="D491" s="229">
        <v>7540</v>
      </c>
      <c r="E491" s="229" t="s">
        <v>608</v>
      </c>
      <c r="F491" s="229" t="s">
        <v>383</v>
      </c>
    </row>
    <row r="492" spans="2:6" hidden="1" x14ac:dyDescent="0.25">
      <c r="B492" s="229">
        <v>7000</v>
      </c>
      <c r="C492" s="229">
        <v>7500</v>
      </c>
      <c r="D492" s="229">
        <v>7550</v>
      </c>
      <c r="E492" s="229" t="s">
        <v>607</v>
      </c>
      <c r="F492" s="229" t="s">
        <v>383</v>
      </c>
    </row>
    <row r="493" spans="2:6" hidden="1" x14ac:dyDescent="0.25">
      <c r="B493" s="229">
        <v>7000</v>
      </c>
      <c r="C493" s="229">
        <v>7500</v>
      </c>
      <c r="D493" s="229">
        <v>7560</v>
      </c>
      <c r="E493" s="229" t="s">
        <v>606</v>
      </c>
      <c r="F493" s="229"/>
    </row>
    <row r="494" spans="2:6" hidden="1" x14ac:dyDescent="0.25">
      <c r="B494" s="230">
        <v>7000</v>
      </c>
      <c r="C494" s="230">
        <v>7500</v>
      </c>
      <c r="D494" s="231">
        <v>75601</v>
      </c>
      <c r="E494" s="230" t="s">
        <v>605</v>
      </c>
      <c r="F494" s="230" t="s">
        <v>383</v>
      </c>
    </row>
    <row r="495" spans="2:6" hidden="1" x14ac:dyDescent="0.25">
      <c r="B495" s="230">
        <v>7000</v>
      </c>
      <c r="C495" s="230">
        <v>7500</v>
      </c>
      <c r="D495" s="231">
        <v>75602</v>
      </c>
      <c r="E495" s="230" t="s">
        <v>604</v>
      </c>
      <c r="F495" s="230" t="s">
        <v>383</v>
      </c>
    </row>
    <row r="496" spans="2:6" hidden="1" x14ac:dyDescent="0.25">
      <c r="B496" s="229">
        <v>7000</v>
      </c>
      <c r="C496" s="229">
        <v>7500</v>
      </c>
      <c r="D496" s="229">
        <v>7570</v>
      </c>
      <c r="E496" s="229" t="s">
        <v>603</v>
      </c>
      <c r="F496" s="229" t="s">
        <v>383</v>
      </c>
    </row>
    <row r="497" spans="2:6" hidden="1" x14ac:dyDescent="0.25">
      <c r="B497" s="229">
        <v>7000</v>
      </c>
      <c r="C497" s="229">
        <v>7500</v>
      </c>
      <c r="D497" s="229">
        <v>7580</v>
      </c>
      <c r="E497" s="229" t="s">
        <v>602</v>
      </c>
      <c r="F497" s="229" t="s">
        <v>383</v>
      </c>
    </row>
    <row r="498" spans="2:6" hidden="1" x14ac:dyDescent="0.25">
      <c r="B498" s="229">
        <v>7000</v>
      </c>
      <c r="C498" s="229">
        <v>7500</v>
      </c>
      <c r="D498" s="229">
        <v>7590</v>
      </c>
      <c r="E498" s="229" t="s">
        <v>601</v>
      </c>
      <c r="F498" s="229" t="s">
        <v>383</v>
      </c>
    </row>
    <row r="499" spans="2:6" hidden="1" x14ac:dyDescent="0.25">
      <c r="B499" s="228">
        <v>7000</v>
      </c>
      <c r="C499" s="228">
        <v>7600</v>
      </c>
      <c r="D499" s="228"/>
      <c r="E499" s="228" t="s">
        <v>600</v>
      </c>
      <c r="F499" s="228"/>
    </row>
    <row r="500" spans="2:6" hidden="1" x14ac:dyDescent="0.25">
      <c r="B500" s="229">
        <v>7000</v>
      </c>
      <c r="C500" s="229">
        <v>7600</v>
      </c>
      <c r="D500" s="229">
        <v>7610</v>
      </c>
      <c r="E500" s="229" t="s">
        <v>599</v>
      </c>
      <c r="F500" s="229" t="s">
        <v>383</v>
      </c>
    </row>
    <row r="501" spans="2:6" hidden="1" x14ac:dyDescent="0.25">
      <c r="B501" s="229">
        <v>7000</v>
      </c>
      <c r="C501" s="229">
        <v>7600</v>
      </c>
      <c r="D501" s="229">
        <v>7620</v>
      </c>
      <c r="E501" s="229" t="s">
        <v>598</v>
      </c>
      <c r="F501" s="229" t="s">
        <v>383</v>
      </c>
    </row>
    <row r="502" spans="2:6" hidden="1" x14ac:dyDescent="0.25">
      <c r="B502" s="228">
        <v>7000</v>
      </c>
      <c r="C502" s="228">
        <v>7900</v>
      </c>
      <c r="D502" s="228"/>
      <c r="E502" s="228" t="s">
        <v>597</v>
      </c>
      <c r="F502" s="228"/>
    </row>
    <row r="503" spans="2:6" hidden="1" x14ac:dyDescent="0.25">
      <c r="B503" s="229">
        <v>7000</v>
      </c>
      <c r="C503" s="229">
        <v>7900</v>
      </c>
      <c r="D503" s="229">
        <v>7910</v>
      </c>
      <c r="E503" s="229" t="s">
        <v>596</v>
      </c>
      <c r="F503" s="229" t="s">
        <v>383</v>
      </c>
    </row>
    <row r="504" spans="2:6" hidden="1" x14ac:dyDescent="0.25">
      <c r="B504" s="229">
        <v>7000</v>
      </c>
      <c r="C504" s="229">
        <v>7900</v>
      </c>
      <c r="D504" s="229">
        <v>7920</v>
      </c>
      <c r="E504" s="229" t="s">
        <v>595</v>
      </c>
      <c r="F504" s="229" t="s">
        <v>383</v>
      </c>
    </row>
    <row r="505" spans="2:6" hidden="1" x14ac:dyDescent="0.25">
      <c r="B505" s="229">
        <v>7000</v>
      </c>
      <c r="C505" s="229">
        <v>7900</v>
      </c>
      <c r="D505" s="229">
        <v>7990</v>
      </c>
      <c r="E505" s="229" t="s">
        <v>594</v>
      </c>
      <c r="F505" s="229"/>
    </row>
    <row r="506" spans="2:6" hidden="1" x14ac:dyDescent="0.25">
      <c r="B506" s="230">
        <v>7000</v>
      </c>
      <c r="C506" s="230">
        <v>7900</v>
      </c>
      <c r="D506" s="231">
        <v>79901</v>
      </c>
      <c r="E506" s="230" t="s">
        <v>593</v>
      </c>
      <c r="F506" s="230" t="s">
        <v>383</v>
      </c>
    </row>
    <row r="507" spans="2:6" hidden="1" x14ac:dyDescent="0.25">
      <c r="B507" s="230">
        <v>7000</v>
      </c>
      <c r="C507" s="230">
        <v>7900</v>
      </c>
      <c r="D507" s="231">
        <v>79902</v>
      </c>
      <c r="E507" s="230" t="s">
        <v>592</v>
      </c>
      <c r="F507" s="230" t="s">
        <v>383</v>
      </c>
    </row>
    <row r="508" spans="2:6" hidden="1" x14ac:dyDescent="0.25">
      <c r="B508" s="225">
        <v>2</v>
      </c>
      <c r="C508" s="225"/>
      <c r="D508" s="225"/>
      <c r="E508" s="225" t="s">
        <v>591</v>
      </c>
      <c r="F508" s="225"/>
    </row>
    <row r="509" spans="2:6" hidden="1" x14ac:dyDescent="0.25">
      <c r="B509" s="227">
        <v>5000</v>
      </c>
      <c r="C509" s="227"/>
      <c r="D509" s="227"/>
      <c r="E509" s="227" t="s">
        <v>590</v>
      </c>
      <c r="F509" s="227"/>
    </row>
    <row r="510" spans="2:6" hidden="1" x14ac:dyDescent="0.25">
      <c r="B510" s="228">
        <v>5000</v>
      </c>
      <c r="C510" s="228">
        <v>5100</v>
      </c>
      <c r="D510" s="228"/>
      <c r="E510" s="228" t="s">
        <v>589</v>
      </c>
      <c r="F510" s="228"/>
    </row>
    <row r="511" spans="2:6" hidden="1" x14ac:dyDescent="0.25">
      <c r="B511" s="229">
        <v>5000</v>
      </c>
      <c r="C511" s="229">
        <v>5100</v>
      </c>
      <c r="D511" s="229">
        <v>5110</v>
      </c>
      <c r="E511" s="229" t="s">
        <v>588</v>
      </c>
      <c r="F511" s="229" t="s">
        <v>383</v>
      </c>
    </row>
    <row r="512" spans="2:6" hidden="1" x14ac:dyDescent="0.25">
      <c r="B512" s="229">
        <v>5000</v>
      </c>
      <c r="C512" s="229">
        <v>5100</v>
      </c>
      <c r="D512" s="229">
        <v>5120</v>
      </c>
      <c r="E512" s="229" t="s">
        <v>587</v>
      </c>
      <c r="F512" s="229" t="s">
        <v>383</v>
      </c>
    </row>
    <row r="513" spans="2:6" hidden="1" x14ac:dyDescent="0.25">
      <c r="B513" s="229">
        <v>5000</v>
      </c>
      <c r="C513" s="229">
        <v>5100</v>
      </c>
      <c r="D513" s="229">
        <v>5130</v>
      </c>
      <c r="E513" s="229" t="s">
        <v>586</v>
      </c>
      <c r="F513" s="229" t="s">
        <v>383</v>
      </c>
    </row>
    <row r="514" spans="2:6" hidden="1" x14ac:dyDescent="0.25">
      <c r="B514" s="229">
        <v>5000</v>
      </c>
      <c r="C514" s="229">
        <v>5100</v>
      </c>
      <c r="D514" s="229">
        <v>5140</v>
      </c>
      <c r="E514" s="229" t="s">
        <v>585</v>
      </c>
      <c r="F514" s="229" t="s">
        <v>383</v>
      </c>
    </row>
    <row r="515" spans="2:6" hidden="1" x14ac:dyDescent="0.25">
      <c r="B515" s="229">
        <v>5000</v>
      </c>
      <c r="C515" s="229">
        <v>5100</v>
      </c>
      <c r="D515" s="229">
        <v>5150</v>
      </c>
      <c r="E515" s="229" t="s">
        <v>584</v>
      </c>
      <c r="F515" s="229" t="s">
        <v>383</v>
      </c>
    </row>
    <row r="516" spans="2:6" hidden="1" x14ac:dyDescent="0.25">
      <c r="B516" s="229">
        <v>5000</v>
      </c>
      <c r="C516" s="229">
        <v>5100</v>
      </c>
      <c r="D516" s="229">
        <v>5190</v>
      </c>
      <c r="E516" s="229" t="s">
        <v>583</v>
      </c>
      <c r="F516" s="229"/>
    </row>
    <row r="517" spans="2:6" hidden="1" x14ac:dyDescent="0.25">
      <c r="B517" s="230">
        <v>5000</v>
      </c>
      <c r="C517" s="230">
        <v>5100</v>
      </c>
      <c r="D517" s="231">
        <v>51901</v>
      </c>
      <c r="E517" s="230" t="s">
        <v>582</v>
      </c>
      <c r="F517" s="230" t="s">
        <v>383</v>
      </c>
    </row>
    <row r="518" spans="2:6" hidden="1" x14ac:dyDescent="0.25">
      <c r="B518" s="230">
        <v>5000</v>
      </c>
      <c r="C518" s="230">
        <v>5100</v>
      </c>
      <c r="D518" s="231">
        <v>51902</v>
      </c>
      <c r="E518" s="230" t="s">
        <v>581</v>
      </c>
      <c r="F518" s="230" t="s">
        <v>383</v>
      </c>
    </row>
    <row r="519" spans="2:6" hidden="1" x14ac:dyDescent="0.25">
      <c r="B519" s="228">
        <v>5000</v>
      </c>
      <c r="C519" s="228">
        <v>5200</v>
      </c>
      <c r="D519" s="228"/>
      <c r="E519" s="228" t="s">
        <v>580</v>
      </c>
      <c r="F519" s="228"/>
    </row>
    <row r="520" spans="2:6" hidden="1" x14ac:dyDescent="0.25">
      <c r="B520" s="229">
        <v>5000</v>
      </c>
      <c r="C520" s="229">
        <v>5200</v>
      </c>
      <c r="D520" s="229">
        <v>5210</v>
      </c>
      <c r="E520" s="229" t="s">
        <v>579</v>
      </c>
      <c r="F520" s="229" t="s">
        <v>383</v>
      </c>
    </row>
    <row r="521" spans="2:6" hidden="1" x14ac:dyDescent="0.25">
      <c r="B521" s="229">
        <v>5000</v>
      </c>
      <c r="C521" s="229">
        <v>5200</v>
      </c>
      <c r="D521" s="229">
        <v>5220</v>
      </c>
      <c r="E521" s="229" t="s">
        <v>578</v>
      </c>
      <c r="F521" s="229" t="s">
        <v>383</v>
      </c>
    </row>
    <row r="522" spans="2:6" hidden="1" x14ac:dyDescent="0.25">
      <c r="B522" s="229">
        <v>5000</v>
      </c>
      <c r="C522" s="229">
        <v>5200</v>
      </c>
      <c r="D522" s="229">
        <v>5230</v>
      </c>
      <c r="E522" s="229" t="s">
        <v>577</v>
      </c>
      <c r="F522" s="229" t="s">
        <v>383</v>
      </c>
    </row>
    <row r="523" spans="2:6" hidden="1" x14ac:dyDescent="0.25">
      <c r="B523" s="229">
        <v>5000</v>
      </c>
      <c r="C523" s="229">
        <v>5200</v>
      </c>
      <c r="D523" s="229">
        <v>5290</v>
      </c>
      <c r="E523" s="229" t="s">
        <v>576</v>
      </c>
      <c r="F523" s="229" t="s">
        <v>383</v>
      </c>
    </row>
    <row r="524" spans="2:6" hidden="1" x14ac:dyDescent="0.25">
      <c r="B524" s="228">
        <v>5000</v>
      </c>
      <c r="C524" s="228">
        <v>5300</v>
      </c>
      <c r="D524" s="228"/>
      <c r="E524" s="228" t="s">
        <v>575</v>
      </c>
      <c r="F524" s="228"/>
    </row>
    <row r="525" spans="2:6" hidden="1" x14ac:dyDescent="0.25">
      <c r="B525" s="229">
        <v>5000</v>
      </c>
      <c r="C525" s="229">
        <v>5300</v>
      </c>
      <c r="D525" s="229">
        <v>5310</v>
      </c>
      <c r="E525" s="229" t="s">
        <v>574</v>
      </c>
      <c r="F525" s="229" t="s">
        <v>383</v>
      </c>
    </row>
    <row r="526" spans="2:6" hidden="1" x14ac:dyDescent="0.25">
      <c r="B526" s="229">
        <v>5000</v>
      </c>
      <c r="C526" s="229">
        <v>5300</v>
      </c>
      <c r="D526" s="229">
        <v>5320</v>
      </c>
      <c r="E526" s="229" t="s">
        <v>573</v>
      </c>
      <c r="F526" s="229" t="s">
        <v>383</v>
      </c>
    </row>
    <row r="527" spans="2:6" hidden="1" x14ac:dyDescent="0.25">
      <c r="B527" s="228">
        <v>5000</v>
      </c>
      <c r="C527" s="228">
        <v>5400</v>
      </c>
      <c r="D527" s="228"/>
      <c r="E527" s="228" t="s">
        <v>572</v>
      </c>
      <c r="F527" s="228"/>
    </row>
    <row r="528" spans="2:6" hidden="1" x14ac:dyDescent="0.25">
      <c r="B528" s="229">
        <v>5000</v>
      </c>
      <c r="C528" s="229">
        <v>5400</v>
      </c>
      <c r="D528" s="229">
        <v>5410</v>
      </c>
      <c r="E528" s="229" t="s">
        <v>571</v>
      </c>
      <c r="F528" s="229"/>
    </row>
    <row r="529" spans="2:6" hidden="1" x14ac:dyDescent="0.25">
      <c r="B529" s="230">
        <v>5000</v>
      </c>
      <c r="C529" s="230">
        <v>5400</v>
      </c>
      <c r="D529" s="231">
        <v>54101</v>
      </c>
      <c r="E529" s="230" t="s">
        <v>570</v>
      </c>
      <c r="F529" s="230" t="s">
        <v>383</v>
      </c>
    </row>
    <row r="530" spans="2:6" hidden="1" x14ac:dyDescent="0.25">
      <c r="B530" s="230">
        <v>5000</v>
      </c>
      <c r="C530" s="230">
        <v>5400</v>
      </c>
      <c r="D530" s="231">
        <v>54102</v>
      </c>
      <c r="E530" s="230" t="s">
        <v>569</v>
      </c>
      <c r="F530" s="230" t="s">
        <v>383</v>
      </c>
    </row>
    <row r="531" spans="2:6" hidden="1" x14ac:dyDescent="0.25">
      <c r="B531" s="230">
        <v>5000</v>
      </c>
      <c r="C531" s="230">
        <v>5400</v>
      </c>
      <c r="D531" s="231">
        <v>54103</v>
      </c>
      <c r="E531" s="230" t="s">
        <v>568</v>
      </c>
      <c r="F531" s="230" t="s">
        <v>383</v>
      </c>
    </row>
    <row r="532" spans="2:6" hidden="1" x14ac:dyDescent="0.25">
      <c r="B532" s="230">
        <v>5000</v>
      </c>
      <c r="C532" s="230">
        <v>5400</v>
      </c>
      <c r="D532" s="231">
        <v>54104</v>
      </c>
      <c r="E532" s="230" t="s">
        <v>567</v>
      </c>
      <c r="F532" s="230" t="s">
        <v>383</v>
      </c>
    </row>
    <row r="533" spans="2:6" hidden="1" x14ac:dyDescent="0.25">
      <c r="B533" s="230">
        <v>5000</v>
      </c>
      <c r="C533" s="230">
        <v>5400</v>
      </c>
      <c r="D533" s="231">
        <v>54105</v>
      </c>
      <c r="E533" s="230" t="s">
        <v>566</v>
      </c>
      <c r="F533" s="230" t="s">
        <v>383</v>
      </c>
    </row>
    <row r="534" spans="2:6" hidden="1" x14ac:dyDescent="0.25">
      <c r="B534" s="229">
        <v>5000</v>
      </c>
      <c r="C534" s="229">
        <v>5400</v>
      </c>
      <c r="D534" s="229">
        <v>5420</v>
      </c>
      <c r="E534" s="229" t="s">
        <v>565</v>
      </c>
      <c r="F534" s="229" t="s">
        <v>383</v>
      </c>
    </row>
    <row r="535" spans="2:6" hidden="1" x14ac:dyDescent="0.25">
      <c r="B535" s="229">
        <v>5000</v>
      </c>
      <c r="C535" s="229">
        <v>5400</v>
      </c>
      <c r="D535" s="229">
        <v>5430</v>
      </c>
      <c r="E535" s="229" t="s">
        <v>564</v>
      </c>
      <c r="F535" s="229"/>
    </row>
    <row r="536" spans="2:6" hidden="1" x14ac:dyDescent="0.25">
      <c r="B536" s="230">
        <v>5000</v>
      </c>
      <c r="C536" s="230">
        <v>5400</v>
      </c>
      <c r="D536" s="231">
        <v>54301</v>
      </c>
      <c r="E536" s="230" t="s">
        <v>563</v>
      </c>
      <c r="F536" s="230" t="s">
        <v>383</v>
      </c>
    </row>
    <row r="537" spans="2:6" hidden="1" x14ac:dyDescent="0.25">
      <c r="B537" s="230">
        <v>5000</v>
      </c>
      <c r="C537" s="230">
        <v>5400</v>
      </c>
      <c r="D537" s="231">
        <v>54302</v>
      </c>
      <c r="E537" s="230" t="s">
        <v>562</v>
      </c>
      <c r="F537" s="230" t="s">
        <v>383</v>
      </c>
    </row>
    <row r="538" spans="2:6" hidden="1" x14ac:dyDescent="0.25">
      <c r="B538" s="230">
        <v>5000</v>
      </c>
      <c r="C538" s="230">
        <v>5400</v>
      </c>
      <c r="D538" s="231">
        <v>54303</v>
      </c>
      <c r="E538" s="230" t="s">
        <v>561</v>
      </c>
      <c r="F538" s="230" t="s">
        <v>383</v>
      </c>
    </row>
    <row r="539" spans="2:6" hidden="1" x14ac:dyDescent="0.25">
      <c r="B539" s="229">
        <v>5000</v>
      </c>
      <c r="C539" s="229">
        <v>5400</v>
      </c>
      <c r="D539" s="229">
        <v>5440</v>
      </c>
      <c r="E539" s="229" t="s">
        <v>560</v>
      </c>
      <c r="F539" s="229" t="s">
        <v>383</v>
      </c>
    </row>
    <row r="540" spans="2:6" hidden="1" x14ac:dyDescent="0.25">
      <c r="B540" s="229">
        <v>5000</v>
      </c>
      <c r="C540" s="229">
        <v>5400</v>
      </c>
      <c r="D540" s="229">
        <v>5450</v>
      </c>
      <c r="E540" s="229" t="s">
        <v>559</v>
      </c>
      <c r="F540" s="229"/>
    </row>
    <row r="541" spans="2:6" hidden="1" x14ac:dyDescent="0.25">
      <c r="B541" s="230">
        <v>5000</v>
      </c>
      <c r="C541" s="230">
        <v>5400</v>
      </c>
      <c r="D541" s="231">
        <v>54501</v>
      </c>
      <c r="E541" s="230" t="s">
        <v>558</v>
      </c>
      <c r="F541" s="230" t="s">
        <v>383</v>
      </c>
    </row>
    <row r="542" spans="2:6" hidden="1" x14ac:dyDescent="0.25">
      <c r="B542" s="230">
        <v>5000</v>
      </c>
      <c r="C542" s="230">
        <v>5400</v>
      </c>
      <c r="D542" s="231">
        <v>54502</v>
      </c>
      <c r="E542" s="230" t="s">
        <v>557</v>
      </c>
      <c r="F542" s="230" t="s">
        <v>383</v>
      </c>
    </row>
    <row r="543" spans="2:6" hidden="1" x14ac:dyDescent="0.25">
      <c r="B543" s="230">
        <v>5000</v>
      </c>
      <c r="C543" s="230">
        <v>5400</v>
      </c>
      <c r="D543" s="231">
        <v>54503</v>
      </c>
      <c r="E543" s="230" t="s">
        <v>556</v>
      </c>
      <c r="F543" s="230" t="s">
        <v>383</v>
      </c>
    </row>
    <row r="544" spans="2:6" hidden="1" x14ac:dyDescent="0.25">
      <c r="B544" s="229">
        <v>5000</v>
      </c>
      <c r="C544" s="229">
        <v>5400</v>
      </c>
      <c r="D544" s="229">
        <v>5490</v>
      </c>
      <c r="E544" s="229" t="s">
        <v>555</v>
      </c>
      <c r="F544" s="229" t="s">
        <v>383</v>
      </c>
    </row>
    <row r="545" spans="2:6" hidden="1" x14ac:dyDescent="0.25">
      <c r="B545" s="228">
        <v>5000</v>
      </c>
      <c r="C545" s="228">
        <v>5500</v>
      </c>
      <c r="D545" s="228"/>
      <c r="E545" s="228" t="s">
        <v>554</v>
      </c>
      <c r="F545" s="228"/>
    </row>
    <row r="546" spans="2:6" hidden="1" x14ac:dyDescent="0.25">
      <c r="B546" s="229">
        <v>5000</v>
      </c>
      <c r="C546" s="229">
        <v>5500</v>
      </c>
      <c r="D546" s="229">
        <v>5510</v>
      </c>
      <c r="E546" s="229" t="s">
        <v>553</v>
      </c>
      <c r="F546" s="229"/>
    </row>
    <row r="547" spans="2:6" hidden="1" x14ac:dyDescent="0.25">
      <c r="B547" s="230">
        <v>5000</v>
      </c>
      <c r="C547" s="230">
        <v>5500</v>
      </c>
      <c r="D547" s="231">
        <v>55101</v>
      </c>
      <c r="E547" s="230" t="s">
        <v>552</v>
      </c>
      <c r="F547" s="230" t="s">
        <v>383</v>
      </c>
    </row>
    <row r="548" spans="2:6" hidden="1" x14ac:dyDescent="0.25">
      <c r="B548" s="230">
        <v>5000</v>
      </c>
      <c r="C548" s="230">
        <v>5500</v>
      </c>
      <c r="D548" s="231">
        <v>55102</v>
      </c>
      <c r="E548" s="230" t="s">
        <v>551</v>
      </c>
      <c r="F548" s="230" t="s">
        <v>383</v>
      </c>
    </row>
    <row r="549" spans="2:6" hidden="1" x14ac:dyDescent="0.25">
      <c r="B549" s="228">
        <v>5000</v>
      </c>
      <c r="C549" s="228">
        <v>5600</v>
      </c>
      <c r="D549" s="228"/>
      <c r="E549" s="228" t="s">
        <v>550</v>
      </c>
      <c r="F549" s="228"/>
    </row>
    <row r="550" spans="2:6" hidden="1" x14ac:dyDescent="0.25">
      <c r="B550" s="229">
        <v>5000</v>
      </c>
      <c r="C550" s="229">
        <v>5600</v>
      </c>
      <c r="D550" s="229">
        <v>5610</v>
      </c>
      <c r="E550" s="229" t="s">
        <v>549</v>
      </c>
      <c r="F550" s="229" t="s">
        <v>383</v>
      </c>
    </row>
    <row r="551" spans="2:6" hidden="1" x14ac:dyDescent="0.25">
      <c r="B551" s="229">
        <v>5000</v>
      </c>
      <c r="C551" s="229">
        <v>5600</v>
      </c>
      <c r="D551" s="229">
        <v>5620</v>
      </c>
      <c r="E551" s="229" t="s">
        <v>548</v>
      </c>
      <c r="F551" s="229" t="s">
        <v>383</v>
      </c>
    </row>
    <row r="552" spans="2:6" hidden="1" x14ac:dyDescent="0.25">
      <c r="B552" s="229">
        <v>5000</v>
      </c>
      <c r="C552" s="229">
        <v>5600</v>
      </c>
      <c r="D552" s="229">
        <v>5630</v>
      </c>
      <c r="E552" s="229" t="s">
        <v>547</v>
      </c>
      <c r="F552" s="229" t="s">
        <v>383</v>
      </c>
    </row>
    <row r="553" spans="2:6" hidden="1" x14ac:dyDescent="0.25">
      <c r="B553" s="229">
        <v>5000</v>
      </c>
      <c r="C553" s="229">
        <v>5600</v>
      </c>
      <c r="D553" s="229">
        <v>5640</v>
      </c>
      <c r="E553" s="229" t="s">
        <v>546</v>
      </c>
      <c r="F553" s="229" t="s">
        <v>383</v>
      </c>
    </row>
    <row r="554" spans="2:6" hidden="1" x14ac:dyDescent="0.25">
      <c r="B554" s="229">
        <v>5000</v>
      </c>
      <c r="C554" s="229">
        <v>5600</v>
      </c>
      <c r="D554" s="229">
        <v>5650</v>
      </c>
      <c r="E554" s="229" t="s">
        <v>545</v>
      </c>
      <c r="F554" s="229" t="s">
        <v>383</v>
      </c>
    </row>
    <row r="555" spans="2:6" hidden="1" x14ac:dyDescent="0.25">
      <c r="B555" s="229">
        <v>5000</v>
      </c>
      <c r="C555" s="229">
        <v>5600</v>
      </c>
      <c r="D555" s="229">
        <v>5660</v>
      </c>
      <c r="E555" s="229" t="s">
        <v>544</v>
      </c>
      <c r="F555" s="229" t="s">
        <v>383</v>
      </c>
    </row>
    <row r="556" spans="2:6" hidden="1" x14ac:dyDescent="0.25">
      <c r="B556" s="229">
        <v>5000</v>
      </c>
      <c r="C556" s="229">
        <v>5600</v>
      </c>
      <c r="D556" s="229">
        <v>5670</v>
      </c>
      <c r="E556" s="229" t="s">
        <v>543</v>
      </c>
      <c r="F556" s="229" t="s">
        <v>383</v>
      </c>
    </row>
    <row r="557" spans="2:6" hidden="1" x14ac:dyDescent="0.25">
      <c r="B557" s="229">
        <v>5000</v>
      </c>
      <c r="C557" s="229">
        <v>5600</v>
      </c>
      <c r="D557" s="229">
        <v>5690</v>
      </c>
      <c r="E557" s="229" t="s">
        <v>542</v>
      </c>
      <c r="F557" s="229"/>
    </row>
    <row r="558" spans="2:6" hidden="1" x14ac:dyDescent="0.25">
      <c r="B558" s="230">
        <v>5000</v>
      </c>
      <c r="C558" s="230">
        <v>5600</v>
      </c>
      <c r="D558" s="231">
        <v>56901</v>
      </c>
      <c r="E558" s="230" t="s">
        <v>541</v>
      </c>
      <c r="F558" s="230" t="s">
        <v>383</v>
      </c>
    </row>
    <row r="559" spans="2:6" hidden="1" x14ac:dyDescent="0.25">
      <c r="B559" s="230">
        <v>5000</v>
      </c>
      <c r="C559" s="230">
        <v>5600</v>
      </c>
      <c r="D559" s="231">
        <v>56902</v>
      </c>
      <c r="E559" s="230" t="s">
        <v>540</v>
      </c>
      <c r="F559" s="230" t="s">
        <v>383</v>
      </c>
    </row>
    <row r="560" spans="2:6" hidden="1" x14ac:dyDescent="0.25">
      <c r="B560" s="228">
        <v>5000</v>
      </c>
      <c r="C560" s="228">
        <v>5700</v>
      </c>
      <c r="D560" s="228"/>
      <c r="E560" s="228" t="s">
        <v>539</v>
      </c>
      <c r="F560" s="228"/>
    </row>
    <row r="561" spans="2:6" hidden="1" x14ac:dyDescent="0.25">
      <c r="B561" s="229">
        <v>5000</v>
      </c>
      <c r="C561" s="229">
        <v>5700</v>
      </c>
      <c r="D561" s="229">
        <v>5710</v>
      </c>
      <c r="E561" s="229" t="s">
        <v>538</v>
      </c>
      <c r="F561" s="229" t="s">
        <v>383</v>
      </c>
    </row>
    <row r="562" spans="2:6" hidden="1" x14ac:dyDescent="0.25">
      <c r="B562" s="229">
        <v>5000</v>
      </c>
      <c r="C562" s="229">
        <v>5700</v>
      </c>
      <c r="D562" s="229">
        <v>5720</v>
      </c>
      <c r="E562" s="229" t="s">
        <v>537</v>
      </c>
      <c r="F562" s="229" t="s">
        <v>383</v>
      </c>
    </row>
    <row r="563" spans="2:6" hidden="1" x14ac:dyDescent="0.25">
      <c r="B563" s="229">
        <v>5000</v>
      </c>
      <c r="C563" s="229">
        <v>5700</v>
      </c>
      <c r="D563" s="229">
        <v>5730</v>
      </c>
      <c r="E563" s="229" t="s">
        <v>536</v>
      </c>
      <c r="F563" s="229" t="s">
        <v>383</v>
      </c>
    </row>
    <row r="564" spans="2:6" hidden="1" x14ac:dyDescent="0.25">
      <c r="B564" s="229">
        <v>5000</v>
      </c>
      <c r="C564" s="229">
        <v>5700</v>
      </c>
      <c r="D564" s="229">
        <v>5740</v>
      </c>
      <c r="E564" s="229" t="s">
        <v>535</v>
      </c>
      <c r="F564" s="229" t="s">
        <v>383</v>
      </c>
    </row>
    <row r="565" spans="2:6" hidden="1" x14ac:dyDescent="0.25">
      <c r="B565" s="229">
        <v>5000</v>
      </c>
      <c r="C565" s="229">
        <v>5700</v>
      </c>
      <c r="D565" s="229">
        <v>5750</v>
      </c>
      <c r="E565" s="229" t="s">
        <v>534</v>
      </c>
      <c r="F565" s="229" t="s">
        <v>383</v>
      </c>
    </row>
    <row r="566" spans="2:6" hidden="1" x14ac:dyDescent="0.25">
      <c r="B566" s="229">
        <v>5000</v>
      </c>
      <c r="C566" s="229">
        <v>5700</v>
      </c>
      <c r="D566" s="229">
        <v>5760</v>
      </c>
      <c r="E566" s="229" t="s">
        <v>533</v>
      </c>
      <c r="F566" s="229" t="s">
        <v>383</v>
      </c>
    </row>
    <row r="567" spans="2:6" hidden="1" x14ac:dyDescent="0.25">
      <c r="B567" s="229">
        <v>5000</v>
      </c>
      <c r="C567" s="229">
        <v>5700</v>
      </c>
      <c r="D567" s="229">
        <v>5770</v>
      </c>
      <c r="E567" s="229" t="s">
        <v>532</v>
      </c>
      <c r="F567" s="229" t="s">
        <v>383</v>
      </c>
    </row>
    <row r="568" spans="2:6" hidden="1" x14ac:dyDescent="0.25">
      <c r="B568" s="229">
        <v>5000</v>
      </c>
      <c r="C568" s="229">
        <v>5700</v>
      </c>
      <c r="D568" s="229">
        <v>5780</v>
      </c>
      <c r="E568" s="229" t="s">
        <v>531</v>
      </c>
      <c r="F568" s="229" t="s">
        <v>383</v>
      </c>
    </row>
    <row r="569" spans="2:6" hidden="1" x14ac:dyDescent="0.25">
      <c r="B569" s="229">
        <v>5000</v>
      </c>
      <c r="C569" s="229">
        <v>5700</v>
      </c>
      <c r="D569" s="229">
        <v>5790</v>
      </c>
      <c r="E569" s="229" t="s">
        <v>530</v>
      </c>
      <c r="F569" s="229" t="s">
        <v>383</v>
      </c>
    </row>
    <row r="570" spans="2:6" hidden="1" x14ac:dyDescent="0.25">
      <c r="B570" s="228">
        <v>5000</v>
      </c>
      <c r="C570" s="228">
        <v>5800</v>
      </c>
      <c r="D570" s="228"/>
      <c r="E570" s="228" t="s">
        <v>529</v>
      </c>
      <c r="F570" s="228"/>
    </row>
    <row r="571" spans="2:6" hidden="1" x14ac:dyDescent="0.25">
      <c r="B571" s="229">
        <v>5000</v>
      </c>
      <c r="C571" s="229">
        <v>5800</v>
      </c>
      <c r="D571" s="229">
        <v>5810</v>
      </c>
      <c r="E571" s="229" t="s">
        <v>528</v>
      </c>
      <c r="F571" s="229" t="s">
        <v>383</v>
      </c>
    </row>
    <row r="572" spans="2:6" hidden="1" x14ac:dyDescent="0.25">
      <c r="B572" s="229">
        <v>5000</v>
      </c>
      <c r="C572" s="229">
        <v>5800</v>
      </c>
      <c r="D572" s="229">
        <v>5820</v>
      </c>
      <c r="E572" s="229" t="s">
        <v>527</v>
      </c>
      <c r="F572" s="229" t="s">
        <v>383</v>
      </c>
    </row>
    <row r="573" spans="2:6" hidden="1" x14ac:dyDescent="0.25">
      <c r="B573" s="229">
        <v>5000</v>
      </c>
      <c r="C573" s="229">
        <v>5800</v>
      </c>
      <c r="D573" s="229">
        <v>5830</v>
      </c>
      <c r="E573" s="229" t="s">
        <v>526</v>
      </c>
      <c r="F573" s="229" t="s">
        <v>383</v>
      </c>
    </row>
    <row r="574" spans="2:6" hidden="1" x14ac:dyDescent="0.25">
      <c r="B574" s="229">
        <v>5000</v>
      </c>
      <c r="C574" s="229">
        <v>5800</v>
      </c>
      <c r="D574" s="229">
        <v>5890</v>
      </c>
      <c r="E574" s="229" t="s">
        <v>522</v>
      </c>
      <c r="F574" s="229"/>
    </row>
    <row r="575" spans="2:6" hidden="1" x14ac:dyDescent="0.25">
      <c r="B575" s="230">
        <v>5000</v>
      </c>
      <c r="C575" s="230">
        <v>5800</v>
      </c>
      <c r="D575" s="231">
        <v>58901</v>
      </c>
      <c r="E575" s="230" t="s">
        <v>525</v>
      </c>
      <c r="F575" s="230" t="s">
        <v>383</v>
      </c>
    </row>
    <row r="576" spans="2:6" hidden="1" x14ac:dyDescent="0.25">
      <c r="B576" s="230">
        <v>5000</v>
      </c>
      <c r="C576" s="230">
        <v>5800</v>
      </c>
      <c r="D576" s="231">
        <v>58902</v>
      </c>
      <c r="E576" s="230" t="s">
        <v>524</v>
      </c>
      <c r="F576" s="230" t="s">
        <v>383</v>
      </c>
    </row>
    <row r="577" spans="2:6" hidden="1" x14ac:dyDescent="0.25">
      <c r="B577" s="230">
        <v>5000</v>
      </c>
      <c r="C577" s="230">
        <v>5800</v>
      </c>
      <c r="D577" s="231">
        <v>58903</v>
      </c>
      <c r="E577" s="230" t="s">
        <v>523</v>
      </c>
      <c r="F577" s="230" t="s">
        <v>383</v>
      </c>
    </row>
    <row r="578" spans="2:6" hidden="1" x14ac:dyDescent="0.25">
      <c r="B578" s="230">
        <v>5000</v>
      </c>
      <c r="C578" s="230">
        <v>5800</v>
      </c>
      <c r="D578" s="231">
        <v>58904</v>
      </c>
      <c r="E578" s="230" t="s">
        <v>522</v>
      </c>
      <c r="F578" s="230" t="s">
        <v>383</v>
      </c>
    </row>
    <row r="579" spans="2:6" hidden="1" x14ac:dyDescent="0.25">
      <c r="B579" s="228">
        <v>5000</v>
      </c>
      <c r="C579" s="228">
        <v>5900</v>
      </c>
      <c r="D579" s="228"/>
      <c r="E579" s="228" t="s">
        <v>521</v>
      </c>
      <c r="F579" s="228"/>
    </row>
    <row r="580" spans="2:6" hidden="1" x14ac:dyDescent="0.25">
      <c r="B580" s="229">
        <v>5000</v>
      </c>
      <c r="C580" s="229">
        <v>5900</v>
      </c>
      <c r="D580" s="229">
        <v>5910</v>
      </c>
      <c r="E580" s="229" t="s">
        <v>520</v>
      </c>
      <c r="F580" s="229" t="s">
        <v>383</v>
      </c>
    </row>
    <row r="581" spans="2:6" hidden="1" x14ac:dyDescent="0.25">
      <c r="B581" s="229">
        <v>5000</v>
      </c>
      <c r="C581" s="229">
        <v>5900</v>
      </c>
      <c r="D581" s="229">
        <v>5920</v>
      </c>
      <c r="E581" s="229" t="s">
        <v>519</v>
      </c>
      <c r="F581" s="229" t="s">
        <v>383</v>
      </c>
    </row>
    <row r="582" spans="2:6" hidden="1" x14ac:dyDescent="0.25">
      <c r="B582" s="229">
        <v>5000</v>
      </c>
      <c r="C582" s="229">
        <v>5900</v>
      </c>
      <c r="D582" s="229">
        <v>5930</v>
      </c>
      <c r="E582" s="229" t="s">
        <v>518</v>
      </c>
      <c r="F582" s="229" t="s">
        <v>383</v>
      </c>
    </row>
    <row r="583" spans="2:6" hidden="1" x14ac:dyDescent="0.25">
      <c r="B583" s="229">
        <v>5000</v>
      </c>
      <c r="C583" s="229">
        <v>5900</v>
      </c>
      <c r="D583" s="229">
        <v>5940</v>
      </c>
      <c r="E583" s="229" t="s">
        <v>517</v>
      </c>
      <c r="F583" s="229" t="s">
        <v>383</v>
      </c>
    </row>
    <row r="584" spans="2:6" hidden="1" x14ac:dyDescent="0.25">
      <c r="B584" s="229">
        <v>5000</v>
      </c>
      <c r="C584" s="229">
        <v>5900</v>
      </c>
      <c r="D584" s="229">
        <v>5950</v>
      </c>
      <c r="E584" s="229" t="s">
        <v>516</v>
      </c>
      <c r="F584" s="229" t="s">
        <v>383</v>
      </c>
    </row>
    <row r="585" spans="2:6" hidden="1" x14ac:dyDescent="0.25">
      <c r="B585" s="229">
        <v>5000</v>
      </c>
      <c r="C585" s="229">
        <v>5900</v>
      </c>
      <c r="D585" s="229">
        <v>5960</v>
      </c>
      <c r="E585" s="229" t="s">
        <v>515</v>
      </c>
      <c r="F585" s="229" t="s">
        <v>383</v>
      </c>
    </row>
    <row r="586" spans="2:6" hidden="1" x14ac:dyDescent="0.25">
      <c r="B586" s="229">
        <v>5000</v>
      </c>
      <c r="C586" s="229">
        <v>5900</v>
      </c>
      <c r="D586" s="229">
        <v>5970</v>
      </c>
      <c r="E586" s="229" t="s">
        <v>514</v>
      </c>
      <c r="F586" s="229" t="s">
        <v>383</v>
      </c>
    </row>
    <row r="587" spans="2:6" hidden="1" x14ac:dyDescent="0.25">
      <c r="B587" s="229">
        <v>5000</v>
      </c>
      <c r="C587" s="229">
        <v>5900</v>
      </c>
      <c r="D587" s="229">
        <v>5980</v>
      </c>
      <c r="E587" s="229" t="s">
        <v>513</v>
      </c>
      <c r="F587" s="229" t="s">
        <v>383</v>
      </c>
    </row>
    <row r="588" spans="2:6" hidden="1" x14ac:dyDescent="0.25">
      <c r="B588" s="229">
        <v>5000</v>
      </c>
      <c r="C588" s="229">
        <v>5900</v>
      </c>
      <c r="D588" s="229">
        <v>5990</v>
      </c>
      <c r="E588" s="229" t="s">
        <v>512</v>
      </c>
      <c r="F588" s="229" t="s">
        <v>383</v>
      </c>
    </row>
    <row r="589" spans="2:6" hidden="1" x14ac:dyDescent="0.25">
      <c r="B589" s="227">
        <v>6000</v>
      </c>
      <c r="C589" s="227"/>
      <c r="D589" s="227"/>
      <c r="E589" s="227" t="s">
        <v>511</v>
      </c>
      <c r="F589" s="227"/>
    </row>
    <row r="590" spans="2:6" hidden="1" x14ac:dyDescent="0.25">
      <c r="B590" s="228">
        <v>6000</v>
      </c>
      <c r="C590" s="228">
        <v>6100</v>
      </c>
      <c r="D590" s="228"/>
      <c r="E590" s="228" t="s">
        <v>510</v>
      </c>
      <c r="F590" s="228"/>
    </row>
    <row r="591" spans="2:6" hidden="1" x14ac:dyDescent="0.25">
      <c r="B591" s="229">
        <v>6000</v>
      </c>
      <c r="C591" s="229">
        <v>6100</v>
      </c>
      <c r="D591" s="229">
        <v>6110</v>
      </c>
      <c r="E591" s="229" t="s">
        <v>508</v>
      </c>
      <c r="F591" s="229" t="s">
        <v>383</v>
      </c>
    </row>
    <row r="592" spans="2:6" hidden="1" x14ac:dyDescent="0.25">
      <c r="B592" s="229">
        <v>6000</v>
      </c>
      <c r="C592" s="229">
        <v>6100</v>
      </c>
      <c r="D592" s="229">
        <v>6120</v>
      </c>
      <c r="E592" s="229" t="s">
        <v>505</v>
      </c>
      <c r="F592" s="229" t="s">
        <v>383</v>
      </c>
    </row>
    <row r="593" spans="2:6" hidden="1" x14ac:dyDescent="0.25">
      <c r="B593" s="229">
        <v>6000</v>
      </c>
      <c r="C593" s="229">
        <v>6100</v>
      </c>
      <c r="D593" s="229">
        <v>6130</v>
      </c>
      <c r="E593" s="229" t="s">
        <v>502</v>
      </c>
      <c r="F593" s="229" t="s">
        <v>383</v>
      </c>
    </row>
    <row r="594" spans="2:6" hidden="1" x14ac:dyDescent="0.25">
      <c r="B594" s="229">
        <v>6000</v>
      </c>
      <c r="C594" s="229">
        <v>6100</v>
      </c>
      <c r="D594" s="229">
        <v>6140</v>
      </c>
      <c r="E594" s="229" t="s">
        <v>500</v>
      </c>
      <c r="F594" s="229" t="s">
        <v>383</v>
      </c>
    </row>
    <row r="595" spans="2:6" hidden="1" x14ac:dyDescent="0.25">
      <c r="B595" s="229">
        <v>6000</v>
      </c>
      <c r="C595" s="229">
        <v>6100</v>
      </c>
      <c r="D595" s="229">
        <v>6150</v>
      </c>
      <c r="E595" s="229" t="s">
        <v>496</v>
      </c>
      <c r="F595" s="229" t="s">
        <v>383</v>
      </c>
    </row>
    <row r="596" spans="2:6" hidden="1" x14ac:dyDescent="0.25">
      <c r="B596" s="229">
        <v>6000</v>
      </c>
      <c r="C596" s="229">
        <v>6100</v>
      </c>
      <c r="D596" s="229">
        <v>6160</v>
      </c>
      <c r="E596" s="229" t="s">
        <v>494</v>
      </c>
      <c r="F596" s="229" t="s">
        <v>383</v>
      </c>
    </row>
    <row r="597" spans="2:6" hidden="1" x14ac:dyDescent="0.25">
      <c r="B597" s="229">
        <v>6000</v>
      </c>
      <c r="C597" s="229">
        <v>6100</v>
      </c>
      <c r="D597" s="229">
        <v>6170</v>
      </c>
      <c r="E597" s="229" t="s">
        <v>492</v>
      </c>
      <c r="F597" s="229" t="s">
        <v>383</v>
      </c>
    </row>
    <row r="598" spans="2:6" hidden="1" x14ac:dyDescent="0.25">
      <c r="B598" s="229">
        <v>6000</v>
      </c>
      <c r="C598" s="229">
        <v>6100</v>
      </c>
      <c r="D598" s="229">
        <v>6190</v>
      </c>
      <c r="E598" s="229" t="s">
        <v>491</v>
      </c>
      <c r="F598" s="229" t="s">
        <v>383</v>
      </c>
    </row>
    <row r="599" spans="2:6" hidden="1" x14ac:dyDescent="0.25">
      <c r="B599" s="228">
        <v>6000</v>
      </c>
      <c r="C599" s="228">
        <v>6200</v>
      </c>
      <c r="D599" s="228"/>
      <c r="E599" s="228" t="s">
        <v>509</v>
      </c>
      <c r="F599" s="228"/>
    </row>
    <row r="600" spans="2:6" hidden="1" x14ac:dyDescent="0.25">
      <c r="B600" s="229">
        <v>6000</v>
      </c>
      <c r="C600" s="229">
        <v>6200</v>
      </c>
      <c r="D600" s="229">
        <v>6210</v>
      </c>
      <c r="E600" s="229" t="s">
        <v>508</v>
      </c>
      <c r="F600" s="229"/>
    </row>
    <row r="601" spans="2:6" hidden="1" x14ac:dyDescent="0.25">
      <c r="B601" s="230">
        <v>6000</v>
      </c>
      <c r="C601" s="230">
        <v>6200</v>
      </c>
      <c r="D601" s="231">
        <v>62101</v>
      </c>
      <c r="E601" s="230" t="s">
        <v>507</v>
      </c>
      <c r="F601" s="230" t="s">
        <v>383</v>
      </c>
    </row>
    <row r="602" spans="2:6" hidden="1" x14ac:dyDescent="0.25">
      <c r="B602" s="230">
        <v>6000</v>
      </c>
      <c r="C602" s="230">
        <v>6200</v>
      </c>
      <c r="D602" s="231">
        <v>62102</v>
      </c>
      <c r="E602" s="230" t="s">
        <v>506</v>
      </c>
      <c r="F602" s="230" t="s">
        <v>383</v>
      </c>
    </row>
    <row r="603" spans="2:6" hidden="1" x14ac:dyDescent="0.25">
      <c r="B603" s="229">
        <v>6000</v>
      </c>
      <c r="C603" s="229">
        <v>6200</v>
      </c>
      <c r="D603" s="229">
        <v>6220</v>
      </c>
      <c r="E603" s="229" t="s">
        <v>505</v>
      </c>
      <c r="F603" s="229"/>
    </row>
    <row r="604" spans="2:6" hidden="1" x14ac:dyDescent="0.25">
      <c r="B604" s="230">
        <v>6000</v>
      </c>
      <c r="C604" s="230">
        <v>6200</v>
      </c>
      <c r="D604" s="231">
        <v>62201</v>
      </c>
      <c r="E604" s="230" t="s">
        <v>504</v>
      </c>
      <c r="F604" s="230" t="s">
        <v>383</v>
      </c>
    </row>
    <row r="605" spans="2:6" hidden="1" x14ac:dyDescent="0.25">
      <c r="B605" s="230">
        <v>6000</v>
      </c>
      <c r="C605" s="230">
        <v>6200</v>
      </c>
      <c r="D605" s="231">
        <v>62202</v>
      </c>
      <c r="E605" s="230" t="s">
        <v>503</v>
      </c>
      <c r="F605" s="230" t="s">
        <v>383</v>
      </c>
    </row>
    <row r="606" spans="2:6" hidden="1" x14ac:dyDescent="0.25">
      <c r="B606" s="229">
        <v>6000</v>
      </c>
      <c r="C606" s="229">
        <v>6200</v>
      </c>
      <c r="D606" s="229">
        <v>6230</v>
      </c>
      <c r="E606" s="229" t="s">
        <v>502</v>
      </c>
      <c r="F606" s="229"/>
    </row>
    <row r="607" spans="2:6" hidden="1" x14ac:dyDescent="0.25">
      <c r="B607" s="230">
        <v>6000</v>
      </c>
      <c r="C607" s="230">
        <v>6200</v>
      </c>
      <c r="D607" s="231">
        <v>62301</v>
      </c>
      <c r="E607" s="230" t="s">
        <v>502</v>
      </c>
      <c r="F607" s="230" t="s">
        <v>383</v>
      </c>
    </row>
    <row r="608" spans="2:6" hidden="1" x14ac:dyDescent="0.25">
      <c r="B608" s="230">
        <v>6000</v>
      </c>
      <c r="C608" s="230">
        <v>6200</v>
      </c>
      <c r="D608" s="231">
        <v>62302</v>
      </c>
      <c r="E608" s="230" t="s">
        <v>501</v>
      </c>
      <c r="F608" s="230" t="s">
        <v>383</v>
      </c>
    </row>
    <row r="609" spans="2:6" hidden="1" x14ac:dyDescent="0.25">
      <c r="B609" s="229">
        <v>6000</v>
      </c>
      <c r="C609" s="229">
        <v>6200</v>
      </c>
      <c r="D609" s="229">
        <v>6240</v>
      </c>
      <c r="E609" s="229" t="s">
        <v>500</v>
      </c>
      <c r="F609" s="229"/>
    </row>
    <row r="610" spans="2:6" hidden="1" x14ac:dyDescent="0.25">
      <c r="B610" s="230">
        <v>6000</v>
      </c>
      <c r="C610" s="230">
        <v>6200</v>
      </c>
      <c r="D610" s="231">
        <v>62401</v>
      </c>
      <c r="E610" s="230" t="s">
        <v>499</v>
      </c>
      <c r="F610" s="230" t="s">
        <v>383</v>
      </c>
    </row>
    <row r="611" spans="2:6" hidden="1" x14ac:dyDescent="0.25">
      <c r="B611" s="230">
        <v>6000</v>
      </c>
      <c r="C611" s="230">
        <v>6200</v>
      </c>
      <c r="D611" s="231">
        <v>62402</v>
      </c>
      <c r="E611" s="230" t="s">
        <v>498</v>
      </c>
      <c r="F611" s="230" t="s">
        <v>383</v>
      </c>
    </row>
    <row r="612" spans="2:6" hidden="1" x14ac:dyDescent="0.25">
      <c r="B612" s="230">
        <v>6000</v>
      </c>
      <c r="C612" s="230">
        <v>6200</v>
      </c>
      <c r="D612" s="231">
        <v>62403</v>
      </c>
      <c r="E612" s="230" t="s">
        <v>497</v>
      </c>
      <c r="F612" s="230" t="s">
        <v>383</v>
      </c>
    </row>
    <row r="613" spans="2:6" hidden="1" x14ac:dyDescent="0.25">
      <c r="B613" s="229">
        <v>6000</v>
      </c>
      <c r="C613" s="229">
        <v>6200</v>
      </c>
      <c r="D613" s="229">
        <v>6250</v>
      </c>
      <c r="E613" s="229" t="s">
        <v>496</v>
      </c>
      <c r="F613" s="229"/>
    </row>
    <row r="614" spans="2:6" hidden="1" x14ac:dyDescent="0.25">
      <c r="B614" s="230">
        <v>6000</v>
      </c>
      <c r="C614" s="230">
        <v>6200</v>
      </c>
      <c r="D614" s="231">
        <v>62501</v>
      </c>
      <c r="E614" s="230" t="s">
        <v>496</v>
      </c>
      <c r="F614" s="230" t="s">
        <v>383</v>
      </c>
    </row>
    <row r="615" spans="2:6" hidden="1" x14ac:dyDescent="0.25">
      <c r="B615" s="230">
        <v>6000</v>
      </c>
      <c r="C615" s="230">
        <v>6200</v>
      </c>
      <c r="D615" s="231">
        <v>62502</v>
      </c>
      <c r="E615" s="230" t="s">
        <v>495</v>
      </c>
      <c r="F615" s="230" t="s">
        <v>383</v>
      </c>
    </row>
    <row r="616" spans="2:6" hidden="1" x14ac:dyDescent="0.25">
      <c r="B616" s="229">
        <v>6000</v>
      </c>
      <c r="C616" s="229">
        <v>6200</v>
      </c>
      <c r="D616" s="229">
        <v>6260</v>
      </c>
      <c r="E616" s="229" t="s">
        <v>494</v>
      </c>
      <c r="F616" s="229"/>
    </row>
    <row r="617" spans="2:6" hidden="1" x14ac:dyDescent="0.25">
      <c r="B617" s="230">
        <v>6000</v>
      </c>
      <c r="C617" s="230">
        <v>6200</v>
      </c>
      <c r="D617" s="231">
        <v>62601</v>
      </c>
      <c r="E617" s="230" t="s">
        <v>494</v>
      </c>
      <c r="F617" s="230" t="s">
        <v>383</v>
      </c>
    </row>
    <row r="618" spans="2:6" hidden="1" x14ac:dyDescent="0.25">
      <c r="B618" s="230">
        <v>6000</v>
      </c>
      <c r="C618" s="230">
        <v>6200</v>
      </c>
      <c r="D618" s="231">
        <v>62602</v>
      </c>
      <c r="E618" s="230" t="s">
        <v>493</v>
      </c>
      <c r="F618" s="230" t="s">
        <v>383</v>
      </c>
    </row>
    <row r="619" spans="2:6" hidden="1" x14ac:dyDescent="0.25">
      <c r="B619" s="229">
        <v>6000</v>
      </c>
      <c r="C619" s="229">
        <v>6200</v>
      </c>
      <c r="D619" s="229">
        <v>6270</v>
      </c>
      <c r="E619" s="229" t="s">
        <v>492</v>
      </c>
      <c r="F619" s="229" t="s">
        <v>383</v>
      </c>
    </row>
    <row r="620" spans="2:6" hidden="1" x14ac:dyDescent="0.25">
      <c r="B620" s="229">
        <v>6000</v>
      </c>
      <c r="C620" s="229">
        <v>6200</v>
      </c>
      <c r="D620" s="229">
        <v>6290</v>
      </c>
      <c r="E620" s="229" t="s">
        <v>491</v>
      </c>
      <c r="F620" s="229"/>
    </row>
    <row r="621" spans="2:6" hidden="1" x14ac:dyDescent="0.25">
      <c r="B621" s="230">
        <v>6000</v>
      </c>
      <c r="C621" s="230">
        <v>6200</v>
      </c>
      <c r="D621" s="231">
        <v>62901</v>
      </c>
      <c r="E621" s="230" t="s">
        <v>490</v>
      </c>
      <c r="F621" s="230" t="s">
        <v>383</v>
      </c>
    </row>
    <row r="622" spans="2:6" hidden="1" x14ac:dyDescent="0.25">
      <c r="B622" s="230">
        <v>6000</v>
      </c>
      <c r="C622" s="230">
        <v>6200</v>
      </c>
      <c r="D622" s="231">
        <v>62902</v>
      </c>
      <c r="E622" s="230" t="s">
        <v>489</v>
      </c>
      <c r="F622" s="230" t="s">
        <v>383</v>
      </c>
    </row>
    <row r="623" spans="2:6" hidden="1" x14ac:dyDescent="0.25">
      <c r="B623" s="230">
        <v>6000</v>
      </c>
      <c r="C623" s="230">
        <v>6200</v>
      </c>
      <c r="D623" s="231">
        <v>62903</v>
      </c>
      <c r="E623" s="230" t="s">
        <v>488</v>
      </c>
      <c r="F623" s="230" t="s">
        <v>383</v>
      </c>
    </row>
    <row r="624" spans="2:6" hidden="1" x14ac:dyDescent="0.25">
      <c r="B624" s="230">
        <v>6000</v>
      </c>
      <c r="C624" s="230">
        <v>6200</v>
      </c>
      <c r="D624" s="231">
        <v>62904</v>
      </c>
      <c r="E624" s="230" t="s">
        <v>487</v>
      </c>
      <c r="F624" s="230" t="s">
        <v>383</v>
      </c>
    </row>
    <row r="625" spans="2:6" hidden="1" x14ac:dyDescent="0.25">
      <c r="B625" s="230">
        <v>6000</v>
      </c>
      <c r="C625" s="230">
        <v>6200</v>
      </c>
      <c r="D625" s="231">
        <v>62905</v>
      </c>
      <c r="E625" s="230" t="s">
        <v>486</v>
      </c>
      <c r="F625" s="230" t="s">
        <v>383</v>
      </c>
    </row>
    <row r="626" spans="2:6" hidden="1" x14ac:dyDescent="0.25">
      <c r="B626" s="228">
        <v>6000</v>
      </c>
      <c r="C626" s="228">
        <v>6300</v>
      </c>
      <c r="D626" s="228"/>
      <c r="E626" s="228" t="s">
        <v>485</v>
      </c>
      <c r="F626" s="228"/>
    </row>
    <row r="627" spans="2:6" hidden="1" x14ac:dyDescent="0.25">
      <c r="B627" s="229">
        <v>6000</v>
      </c>
      <c r="C627" s="229">
        <v>6300</v>
      </c>
      <c r="D627" s="229">
        <v>6310</v>
      </c>
      <c r="E627" s="229" t="s">
        <v>484</v>
      </c>
      <c r="F627" s="229" t="s">
        <v>383</v>
      </c>
    </row>
    <row r="628" spans="2:6" hidden="1" x14ac:dyDescent="0.25">
      <c r="B628" s="229">
        <v>6000</v>
      </c>
      <c r="C628" s="229">
        <v>6300</v>
      </c>
      <c r="D628" s="229">
        <v>6320</v>
      </c>
      <c r="E628" s="229" t="s">
        <v>483</v>
      </c>
      <c r="F628" s="229" t="s">
        <v>383</v>
      </c>
    </row>
    <row r="629" spans="2:6" hidden="1" x14ac:dyDescent="0.25">
      <c r="B629" s="227">
        <v>9000</v>
      </c>
      <c r="C629" s="227"/>
      <c r="D629" s="227"/>
      <c r="E629" s="227" t="s">
        <v>482</v>
      </c>
      <c r="F629" s="227"/>
    </row>
    <row r="630" spans="2:6" hidden="1" x14ac:dyDescent="0.25">
      <c r="B630" s="228">
        <v>9000</v>
      </c>
      <c r="C630" s="228">
        <v>9900</v>
      </c>
      <c r="D630" s="228"/>
      <c r="E630" s="228" t="s">
        <v>481</v>
      </c>
      <c r="F630" s="228"/>
    </row>
    <row r="631" spans="2:6" hidden="1" x14ac:dyDescent="0.25">
      <c r="B631" s="229">
        <v>9000</v>
      </c>
      <c r="C631" s="229">
        <v>9900</v>
      </c>
      <c r="D631" s="229">
        <v>9910</v>
      </c>
      <c r="E631" s="229" t="s">
        <v>480</v>
      </c>
      <c r="F631" s="229" t="s">
        <v>383</v>
      </c>
    </row>
  </sheetData>
  <autoFilter ref="B4:F631">
    <filterColumn colId="0">
      <filters>
        <filter val="4000"/>
      </filters>
    </filterColumn>
  </autoFilter>
  <pageMargins left="0.7" right="0.7" top="0.75" bottom="0.75" header="0.3" footer="0.3"/>
  <pageSetup scale="52" orientation="portrait" r:id="rId1"/>
  <rowBreaks count="1" manualBreakCount="1">
    <brk id="56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7"/>
  <sheetViews>
    <sheetView showGridLines="0" view="pageBreakPreview" zoomScaleNormal="100" zoomScaleSheetLayoutView="100" workbookViewId="0">
      <pane xSplit="2" ySplit="4" topLeftCell="C5" activePane="bottomRight" state="frozen"/>
      <selection activeCell="W368" sqref="W368"/>
      <selection pane="topRight" activeCell="W368" sqref="W368"/>
      <selection pane="bottomLeft" activeCell="W368" sqref="W368"/>
      <selection pane="bottomRight" activeCell="B3" sqref="B3"/>
    </sheetView>
  </sheetViews>
  <sheetFormatPr baseColWidth="10" defaultColWidth="11.42578125" defaultRowHeight="15" x14ac:dyDescent="0.25"/>
  <cols>
    <col min="1" max="1" width="3.7109375" style="3" customWidth="1"/>
    <col min="2" max="2" width="22.7109375" style="3" customWidth="1"/>
    <col min="3" max="3" width="94.28515625" style="3" customWidth="1"/>
    <col min="4" max="7" width="13.7109375" style="3" customWidth="1"/>
    <col min="8" max="8" width="3.7109375" style="3" customWidth="1"/>
    <col min="9" max="16384" width="11.42578125" style="3"/>
  </cols>
  <sheetData>
    <row r="2" spans="2:7" x14ac:dyDescent="0.25">
      <c r="B2" s="143" t="s">
        <v>1714</v>
      </c>
    </row>
    <row r="4" spans="2:7" ht="30" x14ac:dyDescent="0.25">
      <c r="B4" s="135" t="s">
        <v>227</v>
      </c>
      <c r="C4" s="236" t="s">
        <v>116</v>
      </c>
      <c r="D4" s="134" t="s">
        <v>228</v>
      </c>
      <c r="E4" s="134" t="s">
        <v>229</v>
      </c>
      <c r="F4" s="134" t="s">
        <v>230</v>
      </c>
      <c r="G4" s="134" t="s">
        <v>231</v>
      </c>
    </row>
    <row r="5" spans="2:7" x14ac:dyDescent="0.25">
      <c r="B5" s="147">
        <v>5110</v>
      </c>
      <c r="C5" s="147" t="s">
        <v>588</v>
      </c>
      <c r="D5" s="147" t="s">
        <v>374</v>
      </c>
      <c r="E5" s="147" t="s">
        <v>462</v>
      </c>
      <c r="F5" s="147" t="s">
        <v>464</v>
      </c>
      <c r="G5" s="147" t="s">
        <v>1322</v>
      </c>
    </row>
    <row r="6" spans="2:7" x14ac:dyDescent="0.25">
      <c r="B6" s="147">
        <v>5120</v>
      </c>
      <c r="C6" s="147" t="s">
        <v>587</v>
      </c>
      <c r="D6" s="147" t="s">
        <v>374</v>
      </c>
      <c r="E6" s="147" t="s">
        <v>462</v>
      </c>
      <c r="F6" s="147" t="s">
        <v>464</v>
      </c>
      <c r="G6" s="147" t="s">
        <v>1322</v>
      </c>
    </row>
    <row r="7" spans="2:7" x14ac:dyDescent="0.25">
      <c r="B7" s="147">
        <v>5130</v>
      </c>
      <c r="C7" s="147" t="s">
        <v>586</v>
      </c>
      <c r="D7" s="147" t="s">
        <v>374</v>
      </c>
      <c r="E7" s="147" t="s">
        <v>462</v>
      </c>
      <c r="F7" s="147" t="s">
        <v>464</v>
      </c>
      <c r="G7" s="147" t="s">
        <v>1322</v>
      </c>
    </row>
    <row r="8" spans="2:7" x14ac:dyDescent="0.25">
      <c r="B8" s="147">
        <v>5140</v>
      </c>
      <c r="C8" s="147" t="s">
        <v>585</v>
      </c>
      <c r="D8" s="147" t="s">
        <v>374</v>
      </c>
      <c r="E8" s="147" t="s">
        <v>462</v>
      </c>
      <c r="F8" s="147" t="s">
        <v>464</v>
      </c>
      <c r="G8" s="147" t="s">
        <v>1322</v>
      </c>
    </row>
    <row r="9" spans="2:7" x14ac:dyDescent="0.25">
      <c r="B9" s="147">
        <v>5150</v>
      </c>
      <c r="C9" s="147" t="s">
        <v>584</v>
      </c>
      <c r="D9" s="147" t="s">
        <v>374</v>
      </c>
      <c r="E9" s="147" t="s">
        <v>462</v>
      </c>
      <c r="F9" s="147" t="s">
        <v>1323</v>
      </c>
      <c r="G9" s="147" t="s">
        <v>1324</v>
      </c>
    </row>
    <row r="10" spans="2:7" x14ac:dyDescent="0.25">
      <c r="B10" s="147">
        <v>51901</v>
      </c>
      <c r="C10" s="147" t="s">
        <v>582</v>
      </c>
      <c r="D10" s="147" t="s">
        <v>374</v>
      </c>
      <c r="E10" s="147" t="s">
        <v>462</v>
      </c>
      <c r="F10" s="147" t="s">
        <v>464</v>
      </c>
      <c r="G10" s="147" t="s">
        <v>1322</v>
      </c>
    </row>
    <row r="11" spans="2:7" x14ac:dyDescent="0.25">
      <c r="B11" s="147">
        <v>51902</v>
      </c>
      <c r="C11" s="147" t="s">
        <v>581</v>
      </c>
      <c r="D11" s="147" t="s">
        <v>374</v>
      </c>
      <c r="E11" s="147" t="s">
        <v>462</v>
      </c>
      <c r="F11" s="147" t="s">
        <v>464</v>
      </c>
      <c r="G11" s="147" t="s">
        <v>1322</v>
      </c>
    </row>
    <row r="12" spans="2:7" x14ac:dyDescent="0.25">
      <c r="B12" s="147">
        <v>5210</v>
      </c>
      <c r="C12" s="147" t="s">
        <v>579</v>
      </c>
      <c r="D12" s="147" t="s">
        <v>374</v>
      </c>
      <c r="E12" s="147" t="s">
        <v>462</v>
      </c>
      <c r="F12" s="147" t="s">
        <v>1323</v>
      </c>
      <c r="G12" s="147" t="s">
        <v>1324</v>
      </c>
    </row>
    <row r="13" spans="2:7" x14ac:dyDescent="0.25">
      <c r="B13" s="147">
        <v>5220</v>
      </c>
      <c r="C13" s="147" t="s">
        <v>578</v>
      </c>
      <c r="D13" s="147" t="s">
        <v>374</v>
      </c>
      <c r="E13" s="147" t="s">
        <v>462</v>
      </c>
      <c r="F13" s="147" t="s">
        <v>464</v>
      </c>
      <c r="G13" s="147" t="s">
        <v>1322</v>
      </c>
    </row>
    <row r="14" spans="2:7" x14ac:dyDescent="0.25">
      <c r="B14" s="147">
        <v>5230</v>
      </c>
      <c r="C14" s="147" t="s">
        <v>577</v>
      </c>
      <c r="D14" s="147" t="s">
        <v>374</v>
      </c>
      <c r="E14" s="147" t="s">
        <v>462</v>
      </c>
      <c r="F14" s="147" t="s">
        <v>464</v>
      </c>
      <c r="G14" s="147" t="s">
        <v>1325</v>
      </c>
    </row>
    <row r="15" spans="2:7" x14ac:dyDescent="0.25">
      <c r="B15" s="147">
        <v>5290</v>
      </c>
      <c r="C15" s="147" t="s">
        <v>576</v>
      </c>
      <c r="D15" s="147" t="s">
        <v>374</v>
      </c>
      <c r="E15" s="147" t="s">
        <v>462</v>
      </c>
      <c r="F15" s="147" t="s">
        <v>464</v>
      </c>
      <c r="G15" s="147" t="s">
        <v>1322</v>
      </c>
    </row>
    <row r="16" spans="2:7" x14ac:dyDescent="0.25">
      <c r="B16" s="147">
        <v>5310</v>
      </c>
      <c r="C16" s="147" t="s">
        <v>574</v>
      </c>
      <c r="D16" s="147" t="s">
        <v>374</v>
      </c>
      <c r="E16" s="147" t="s">
        <v>462</v>
      </c>
      <c r="F16" s="147" t="s">
        <v>464</v>
      </c>
      <c r="G16" s="147" t="s">
        <v>465</v>
      </c>
    </row>
    <row r="17" spans="2:7" x14ac:dyDescent="0.25">
      <c r="B17" s="147">
        <v>5320</v>
      </c>
      <c r="C17" s="147" t="s">
        <v>573</v>
      </c>
      <c r="D17" s="147" t="s">
        <v>374</v>
      </c>
      <c r="E17" s="147" t="s">
        <v>462</v>
      </c>
      <c r="F17" s="147" t="s">
        <v>464</v>
      </c>
      <c r="G17" s="147" t="s">
        <v>465</v>
      </c>
    </row>
    <row r="18" spans="2:7" x14ac:dyDescent="0.25">
      <c r="B18" s="147">
        <v>54101</v>
      </c>
      <c r="C18" s="147" t="s">
        <v>570</v>
      </c>
      <c r="D18" s="147" t="s">
        <v>374</v>
      </c>
      <c r="E18" s="147" t="s">
        <v>462</v>
      </c>
      <c r="F18" s="147" t="s">
        <v>464</v>
      </c>
      <c r="G18" s="147" t="s">
        <v>1326</v>
      </c>
    </row>
    <row r="19" spans="2:7" x14ac:dyDescent="0.25">
      <c r="B19" s="147">
        <v>54102</v>
      </c>
      <c r="C19" s="147" t="s">
        <v>569</v>
      </c>
      <c r="D19" s="147" t="s">
        <v>374</v>
      </c>
      <c r="E19" s="147" t="s">
        <v>462</v>
      </c>
      <c r="F19" s="147" t="s">
        <v>464</v>
      </c>
      <c r="G19" s="147" t="s">
        <v>1326</v>
      </c>
    </row>
    <row r="20" spans="2:7" x14ac:dyDescent="0.25">
      <c r="B20" s="147">
        <v>54103</v>
      </c>
      <c r="C20" s="147" t="s">
        <v>568</v>
      </c>
      <c r="D20" s="147" t="s">
        <v>374</v>
      </c>
      <c r="E20" s="147" t="s">
        <v>462</v>
      </c>
      <c r="F20" s="147" t="s">
        <v>464</v>
      </c>
      <c r="G20" s="147" t="s">
        <v>1326</v>
      </c>
    </row>
    <row r="21" spans="2:7" x14ac:dyDescent="0.25">
      <c r="B21" s="147">
        <v>54104</v>
      </c>
      <c r="C21" s="147" t="s">
        <v>567</v>
      </c>
      <c r="D21" s="147" t="s">
        <v>374</v>
      </c>
      <c r="E21" s="147" t="s">
        <v>462</v>
      </c>
      <c r="F21" s="147" t="s">
        <v>464</v>
      </c>
      <c r="G21" s="147" t="s">
        <v>1326</v>
      </c>
    </row>
    <row r="22" spans="2:7" x14ac:dyDescent="0.25">
      <c r="B22" s="147">
        <v>54105</v>
      </c>
      <c r="C22" s="147" t="s">
        <v>566</v>
      </c>
      <c r="D22" s="147" t="s">
        <v>374</v>
      </c>
      <c r="E22" s="147" t="s">
        <v>462</v>
      </c>
      <c r="F22" s="147" t="s">
        <v>464</v>
      </c>
      <c r="G22" s="147" t="s">
        <v>1326</v>
      </c>
    </row>
    <row r="23" spans="2:7" x14ac:dyDescent="0.25">
      <c r="B23" s="147">
        <v>5420</v>
      </c>
      <c r="C23" s="147" t="s">
        <v>565</v>
      </c>
      <c r="D23" s="147" t="s">
        <v>374</v>
      </c>
      <c r="E23" s="147" t="s">
        <v>462</v>
      </c>
      <c r="F23" s="147" t="s">
        <v>464</v>
      </c>
      <c r="G23" s="147" t="s">
        <v>1326</v>
      </c>
    </row>
    <row r="24" spans="2:7" x14ac:dyDescent="0.25">
      <c r="B24" s="147">
        <v>54301</v>
      </c>
      <c r="C24" s="147" t="s">
        <v>563</v>
      </c>
      <c r="D24" s="147" t="s">
        <v>374</v>
      </c>
      <c r="E24" s="147" t="s">
        <v>462</v>
      </c>
      <c r="F24" s="147" t="s">
        <v>464</v>
      </c>
      <c r="G24" s="147" t="s">
        <v>1326</v>
      </c>
    </row>
    <row r="25" spans="2:7" x14ac:dyDescent="0.25">
      <c r="B25" s="147">
        <v>54302</v>
      </c>
      <c r="C25" s="147" t="s">
        <v>562</v>
      </c>
      <c r="D25" s="147" t="s">
        <v>374</v>
      </c>
      <c r="E25" s="147" t="s">
        <v>462</v>
      </c>
      <c r="F25" s="147" t="s">
        <v>464</v>
      </c>
      <c r="G25" s="147" t="s">
        <v>1326</v>
      </c>
    </row>
    <row r="26" spans="2:7" x14ac:dyDescent="0.25">
      <c r="B26" s="147">
        <v>54303</v>
      </c>
      <c r="C26" s="147" t="s">
        <v>561</v>
      </c>
      <c r="D26" s="147" t="s">
        <v>374</v>
      </c>
      <c r="E26" s="147" t="s">
        <v>462</v>
      </c>
      <c r="F26" s="147" t="s">
        <v>464</v>
      </c>
      <c r="G26" s="147" t="s">
        <v>1326</v>
      </c>
    </row>
    <row r="27" spans="2:7" x14ac:dyDescent="0.25">
      <c r="B27" s="147">
        <v>5440</v>
      </c>
      <c r="C27" s="147" t="s">
        <v>560</v>
      </c>
      <c r="D27" s="147" t="s">
        <v>374</v>
      </c>
      <c r="E27" s="147" t="s">
        <v>462</v>
      </c>
      <c r="F27" s="147" t="s">
        <v>464</v>
      </c>
      <c r="G27" s="147" t="s">
        <v>1326</v>
      </c>
    </row>
    <row r="28" spans="2:7" x14ac:dyDescent="0.25">
      <c r="B28" s="147">
        <v>54501</v>
      </c>
      <c r="C28" s="147" t="s">
        <v>558</v>
      </c>
      <c r="D28" s="147" t="s">
        <v>374</v>
      </c>
      <c r="E28" s="147" t="s">
        <v>462</v>
      </c>
      <c r="F28" s="147" t="s">
        <v>464</v>
      </c>
      <c r="G28" s="147" t="s">
        <v>1326</v>
      </c>
    </row>
    <row r="29" spans="2:7" x14ac:dyDescent="0.25">
      <c r="B29" s="147">
        <v>54502</v>
      </c>
      <c r="C29" s="147" t="s">
        <v>557</v>
      </c>
      <c r="D29" s="147" t="s">
        <v>374</v>
      </c>
      <c r="E29" s="147" t="s">
        <v>462</v>
      </c>
      <c r="F29" s="147" t="s">
        <v>464</v>
      </c>
      <c r="G29" s="147" t="s">
        <v>1326</v>
      </c>
    </row>
    <row r="30" spans="2:7" x14ac:dyDescent="0.25">
      <c r="B30" s="147">
        <v>54503</v>
      </c>
      <c r="C30" s="147" t="s">
        <v>556</v>
      </c>
      <c r="D30" s="147" t="s">
        <v>374</v>
      </c>
      <c r="E30" s="147" t="s">
        <v>462</v>
      </c>
      <c r="F30" s="147" t="s">
        <v>464</v>
      </c>
      <c r="G30" s="147" t="s">
        <v>1326</v>
      </c>
    </row>
    <row r="31" spans="2:7" x14ac:dyDescent="0.25">
      <c r="B31" s="147">
        <v>5490</v>
      </c>
      <c r="C31" s="147" t="s">
        <v>555</v>
      </c>
      <c r="D31" s="147" t="s">
        <v>374</v>
      </c>
      <c r="E31" s="147" t="s">
        <v>462</v>
      </c>
      <c r="F31" s="147" t="s">
        <v>464</v>
      </c>
      <c r="G31" s="147" t="s">
        <v>1326</v>
      </c>
    </row>
    <row r="32" spans="2:7" x14ac:dyDescent="0.25">
      <c r="B32" s="147">
        <v>55101</v>
      </c>
      <c r="C32" s="147" t="s">
        <v>552</v>
      </c>
      <c r="D32" s="147" t="s">
        <v>374</v>
      </c>
      <c r="E32" s="147" t="s">
        <v>462</v>
      </c>
      <c r="F32" s="147" t="s">
        <v>464</v>
      </c>
      <c r="G32" s="147" t="s">
        <v>1322</v>
      </c>
    </row>
    <row r="33" spans="2:7" x14ac:dyDescent="0.25">
      <c r="B33" s="147">
        <v>55102</v>
      </c>
      <c r="C33" s="147" t="s">
        <v>551</v>
      </c>
      <c r="D33" s="147" t="s">
        <v>374</v>
      </c>
      <c r="E33" s="147" t="s">
        <v>462</v>
      </c>
      <c r="F33" s="147" t="s">
        <v>464</v>
      </c>
      <c r="G33" s="147" t="s">
        <v>1322</v>
      </c>
    </row>
    <row r="34" spans="2:7" x14ac:dyDescent="0.25">
      <c r="B34" s="147">
        <v>5610</v>
      </c>
      <c r="C34" s="147" t="s">
        <v>549</v>
      </c>
      <c r="D34" s="147" t="s">
        <v>374</v>
      </c>
      <c r="E34" s="147" t="s">
        <v>462</v>
      </c>
      <c r="F34" s="147" t="s">
        <v>464</v>
      </c>
      <c r="G34" s="147" t="s">
        <v>1322</v>
      </c>
    </row>
    <row r="35" spans="2:7" x14ac:dyDescent="0.25">
      <c r="B35" s="147">
        <v>5620</v>
      </c>
      <c r="C35" s="147" t="s">
        <v>548</v>
      </c>
      <c r="D35" s="147" t="s">
        <v>374</v>
      </c>
      <c r="E35" s="147" t="s">
        <v>462</v>
      </c>
      <c r="F35" s="147" t="s">
        <v>464</v>
      </c>
      <c r="G35" s="147" t="s">
        <v>1322</v>
      </c>
    </row>
    <row r="36" spans="2:7" x14ac:dyDescent="0.25">
      <c r="B36" s="147">
        <v>5630</v>
      </c>
      <c r="C36" s="147" t="s">
        <v>547</v>
      </c>
      <c r="D36" s="147" t="s">
        <v>374</v>
      </c>
      <c r="E36" s="147" t="s">
        <v>462</v>
      </c>
      <c r="F36" s="147" t="s">
        <v>464</v>
      </c>
      <c r="G36" s="147" t="s">
        <v>1322</v>
      </c>
    </row>
    <row r="37" spans="2:7" x14ac:dyDescent="0.25">
      <c r="B37" s="147">
        <v>5640</v>
      </c>
      <c r="C37" s="147" t="s">
        <v>546</v>
      </c>
      <c r="D37" s="147" t="s">
        <v>374</v>
      </c>
      <c r="E37" s="147" t="s">
        <v>462</v>
      </c>
      <c r="F37" s="147" t="s">
        <v>464</v>
      </c>
      <c r="G37" s="147" t="s">
        <v>1322</v>
      </c>
    </row>
    <row r="38" spans="2:7" x14ac:dyDescent="0.25">
      <c r="B38" s="147">
        <v>5650</v>
      </c>
      <c r="C38" s="147" t="s">
        <v>545</v>
      </c>
      <c r="D38" s="147" t="s">
        <v>374</v>
      </c>
      <c r="E38" s="147" t="s">
        <v>462</v>
      </c>
      <c r="F38" s="147" t="s">
        <v>464</v>
      </c>
      <c r="G38" s="147" t="s">
        <v>1325</v>
      </c>
    </row>
    <row r="39" spans="2:7" x14ac:dyDescent="0.25">
      <c r="B39" s="147">
        <v>5660</v>
      </c>
      <c r="C39" s="147" t="s">
        <v>544</v>
      </c>
      <c r="D39" s="147" t="s">
        <v>374</v>
      </c>
      <c r="E39" s="147" t="s">
        <v>462</v>
      </c>
      <c r="F39" s="147" t="s">
        <v>464</v>
      </c>
      <c r="G39" s="147" t="s">
        <v>1322</v>
      </c>
    </row>
    <row r="40" spans="2:7" x14ac:dyDescent="0.25">
      <c r="B40" s="147">
        <v>5670</v>
      </c>
      <c r="C40" s="147" t="s">
        <v>543</v>
      </c>
      <c r="D40" s="147" t="s">
        <v>374</v>
      </c>
      <c r="E40" s="147" t="s">
        <v>462</v>
      </c>
      <c r="F40" s="147" t="s">
        <v>464</v>
      </c>
      <c r="G40" s="147" t="s">
        <v>1322</v>
      </c>
    </row>
    <row r="41" spans="2:7" x14ac:dyDescent="0.25">
      <c r="B41" s="147">
        <v>56901</v>
      </c>
      <c r="C41" s="147" t="s">
        <v>541</v>
      </c>
      <c r="D41" s="147" t="s">
        <v>374</v>
      </c>
      <c r="E41" s="147" t="s">
        <v>462</v>
      </c>
      <c r="F41" s="147" t="s">
        <v>464</v>
      </c>
      <c r="G41" s="147" t="s">
        <v>1322</v>
      </c>
    </row>
    <row r="42" spans="2:7" x14ac:dyDescent="0.25">
      <c r="B42" s="147">
        <v>56902</v>
      </c>
      <c r="C42" s="147" t="s">
        <v>540</v>
      </c>
      <c r="D42" s="147" t="s">
        <v>374</v>
      </c>
      <c r="E42" s="147" t="s">
        <v>462</v>
      </c>
      <c r="F42" s="147" t="s">
        <v>464</v>
      </c>
      <c r="G42" s="147" t="s">
        <v>1322</v>
      </c>
    </row>
    <row r="43" spans="2:7" x14ac:dyDescent="0.25">
      <c r="B43" s="147">
        <v>5710</v>
      </c>
      <c r="C43" s="147" t="s">
        <v>538</v>
      </c>
      <c r="D43" s="147" t="s">
        <v>375</v>
      </c>
      <c r="E43" s="147"/>
      <c r="F43" s="147"/>
      <c r="G43" s="147"/>
    </row>
    <row r="44" spans="2:7" x14ac:dyDescent="0.25">
      <c r="B44" s="147">
        <v>5720</v>
      </c>
      <c r="C44" s="147" t="s">
        <v>537</v>
      </c>
      <c r="D44" s="147" t="s">
        <v>375</v>
      </c>
      <c r="E44" s="147"/>
      <c r="F44" s="147"/>
      <c r="G44" s="147"/>
    </row>
    <row r="45" spans="2:7" x14ac:dyDescent="0.25">
      <c r="B45" s="147">
        <v>5730</v>
      </c>
      <c r="C45" s="147" t="s">
        <v>536</v>
      </c>
      <c r="D45" s="147" t="s">
        <v>375</v>
      </c>
      <c r="E45" s="147"/>
      <c r="F45" s="147"/>
      <c r="G45" s="147"/>
    </row>
    <row r="46" spans="2:7" x14ac:dyDescent="0.25">
      <c r="B46" s="147">
        <v>5740</v>
      </c>
      <c r="C46" s="147" t="s">
        <v>535</v>
      </c>
      <c r="D46" s="147" t="s">
        <v>375</v>
      </c>
      <c r="E46" s="147"/>
      <c r="F46" s="147"/>
      <c r="G46" s="147"/>
    </row>
    <row r="47" spans="2:7" x14ac:dyDescent="0.25">
      <c r="B47" s="147">
        <v>5750</v>
      </c>
      <c r="C47" s="147" t="s">
        <v>534</v>
      </c>
      <c r="D47" s="147" t="s">
        <v>375</v>
      </c>
      <c r="E47" s="147"/>
      <c r="F47" s="147"/>
      <c r="G47" s="147"/>
    </row>
    <row r="48" spans="2:7" x14ac:dyDescent="0.25">
      <c r="B48" s="147">
        <v>5760</v>
      </c>
      <c r="C48" s="147" t="s">
        <v>533</v>
      </c>
      <c r="D48" s="147" t="s">
        <v>375</v>
      </c>
      <c r="E48" s="147"/>
      <c r="F48" s="147"/>
      <c r="G48" s="147"/>
    </row>
    <row r="49" spans="2:7" x14ac:dyDescent="0.25">
      <c r="B49" s="147">
        <v>5770</v>
      </c>
      <c r="C49" s="147" t="s">
        <v>532</v>
      </c>
      <c r="D49" s="147" t="s">
        <v>375</v>
      </c>
      <c r="E49" s="147"/>
      <c r="F49" s="147"/>
      <c r="G49" s="147"/>
    </row>
    <row r="50" spans="2:7" x14ac:dyDescent="0.25">
      <c r="B50" s="147">
        <v>5780</v>
      </c>
      <c r="C50" s="147" t="s">
        <v>531</v>
      </c>
      <c r="D50" s="147" t="s">
        <v>375</v>
      </c>
      <c r="E50" s="147"/>
      <c r="F50" s="147"/>
      <c r="G50" s="147"/>
    </row>
    <row r="51" spans="2:7" x14ac:dyDescent="0.25">
      <c r="B51" s="147">
        <v>5790</v>
      </c>
      <c r="C51" s="147" t="s">
        <v>530</v>
      </c>
      <c r="D51" s="147" t="s">
        <v>375</v>
      </c>
      <c r="E51" s="147"/>
      <c r="F51" s="147"/>
      <c r="G51" s="147"/>
    </row>
    <row r="52" spans="2:7" x14ac:dyDescent="0.25">
      <c r="B52" s="147">
        <v>5810</v>
      </c>
      <c r="C52" s="147" t="s">
        <v>528</v>
      </c>
      <c r="D52" s="147" t="s">
        <v>389</v>
      </c>
      <c r="E52" s="147" t="s">
        <v>1327</v>
      </c>
      <c r="F52" s="147" t="s">
        <v>389</v>
      </c>
      <c r="G52" s="147" t="s">
        <v>1327</v>
      </c>
    </row>
    <row r="53" spans="2:7" x14ac:dyDescent="0.25">
      <c r="B53" s="147">
        <v>5820</v>
      </c>
      <c r="C53" s="147" t="s">
        <v>527</v>
      </c>
      <c r="D53" s="147" t="s">
        <v>389</v>
      </c>
      <c r="E53" s="147" t="s">
        <v>1327</v>
      </c>
      <c r="F53" s="147" t="s">
        <v>389</v>
      </c>
      <c r="G53" s="147" t="s">
        <v>1327</v>
      </c>
    </row>
    <row r="54" spans="2:7" x14ac:dyDescent="0.25">
      <c r="B54" s="147">
        <v>5830</v>
      </c>
      <c r="C54" s="147" t="s">
        <v>526</v>
      </c>
      <c r="D54" s="147" t="s">
        <v>374</v>
      </c>
      <c r="E54" s="147" t="s">
        <v>462</v>
      </c>
      <c r="F54" s="147" t="s">
        <v>463</v>
      </c>
      <c r="G54" s="147" t="s">
        <v>1328</v>
      </c>
    </row>
    <row r="55" spans="2:7" x14ac:dyDescent="0.25">
      <c r="B55" s="147">
        <v>58901</v>
      </c>
      <c r="C55" s="147" t="s">
        <v>525</v>
      </c>
      <c r="D55" s="147" t="s">
        <v>374</v>
      </c>
      <c r="E55" s="147" t="s">
        <v>462</v>
      </c>
      <c r="F55" s="147" t="s">
        <v>463</v>
      </c>
      <c r="G55" s="147" t="s">
        <v>1328</v>
      </c>
    </row>
    <row r="56" spans="2:7" x14ac:dyDescent="0.25">
      <c r="B56" s="147">
        <v>58902</v>
      </c>
      <c r="C56" s="147" t="s">
        <v>524</v>
      </c>
      <c r="D56" s="147" t="s">
        <v>374</v>
      </c>
      <c r="E56" s="147" t="s">
        <v>462</v>
      </c>
      <c r="F56" s="147" t="s">
        <v>463</v>
      </c>
      <c r="G56" s="147" t="s">
        <v>1328</v>
      </c>
    </row>
    <row r="57" spans="2:7" x14ac:dyDescent="0.25">
      <c r="B57" s="147">
        <v>58903</v>
      </c>
      <c r="C57" s="147" t="s">
        <v>523</v>
      </c>
      <c r="D57" s="147" t="s">
        <v>374</v>
      </c>
      <c r="E57" s="147" t="s">
        <v>462</v>
      </c>
      <c r="F57" s="147" t="s">
        <v>463</v>
      </c>
      <c r="G57" s="147" t="s">
        <v>1328</v>
      </c>
    </row>
    <row r="58" spans="2:7" x14ac:dyDescent="0.25">
      <c r="B58" s="147">
        <v>58904</v>
      </c>
      <c r="C58" s="147" t="s">
        <v>522</v>
      </c>
      <c r="D58" s="147" t="s">
        <v>374</v>
      </c>
      <c r="E58" s="147" t="s">
        <v>462</v>
      </c>
      <c r="F58" s="147" t="s">
        <v>463</v>
      </c>
      <c r="G58" s="147" t="s">
        <v>1328</v>
      </c>
    </row>
    <row r="59" spans="2:7" x14ac:dyDescent="0.25">
      <c r="B59" s="147">
        <v>5910</v>
      </c>
      <c r="C59" s="147" t="s">
        <v>520</v>
      </c>
      <c r="D59" s="147" t="s">
        <v>374</v>
      </c>
      <c r="E59" s="147" t="s">
        <v>462</v>
      </c>
      <c r="F59" s="147" t="s">
        <v>1323</v>
      </c>
      <c r="G59" s="147" t="s">
        <v>1324</v>
      </c>
    </row>
    <row r="60" spans="2:7" x14ac:dyDescent="0.25">
      <c r="B60" s="147">
        <v>5920</v>
      </c>
      <c r="C60" s="147" t="s">
        <v>519</v>
      </c>
      <c r="D60" s="147" t="s">
        <v>374</v>
      </c>
      <c r="E60" s="147" t="s">
        <v>462</v>
      </c>
      <c r="F60" s="147" t="s">
        <v>1323</v>
      </c>
      <c r="G60" s="147" t="s">
        <v>1329</v>
      </c>
    </row>
    <row r="61" spans="2:7" x14ac:dyDescent="0.25">
      <c r="B61" s="147">
        <v>5930</v>
      </c>
      <c r="C61" s="147" t="s">
        <v>518</v>
      </c>
      <c r="D61" s="147" t="s">
        <v>374</v>
      </c>
      <c r="E61" s="147" t="s">
        <v>462</v>
      </c>
      <c r="F61" s="147" t="s">
        <v>1323</v>
      </c>
      <c r="G61" s="147" t="s">
        <v>1329</v>
      </c>
    </row>
    <row r="62" spans="2:7" x14ac:dyDescent="0.25">
      <c r="B62" s="147">
        <v>5940</v>
      </c>
      <c r="C62" s="147" t="s">
        <v>517</v>
      </c>
      <c r="D62" s="147" t="s">
        <v>374</v>
      </c>
      <c r="E62" s="147" t="s">
        <v>462</v>
      </c>
      <c r="F62" s="147" t="s">
        <v>1323</v>
      </c>
      <c r="G62" s="147" t="s">
        <v>1329</v>
      </c>
    </row>
    <row r="63" spans="2:7" x14ac:dyDescent="0.25">
      <c r="B63" s="147">
        <v>5950</v>
      </c>
      <c r="C63" s="147" t="s">
        <v>516</v>
      </c>
      <c r="D63" s="147" t="s">
        <v>374</v>
      </c>
      <c r="E63" s="147" t="s">
        <v>462</v>
      </c>
      <c r="F63" s="147" t="s">
        <v>1323</v>
      </c>
      <c r="G63" s="147" t="s">
        <v>1329</v>
      </c>
    </row>
    <row r="64" spans="2:7" x14ac:dyDescent="0.25">
      <c r="B64" s="147">
        <v>5960</v>
      </c>
      <c r="C64" s="147" t="s">
        <v>515</v>
      </c>
      <c r="D64" s="147" t="s">
        <v>374</v>
      </c>
      <c r="E64" s="147" t="s">
        <v>462</v>
      </c>
      <c r="F64" s="147" t="s">
        <v>1323</v>
      </c>
      <c r="G64" s="147" t="s">
        <v>1329</v>
      </c>
    </row>
    <row r="65" spans="2:7" x14ac:dyDescent="0.25">
      <c r="B65" s="147">
        <v>5970</v>
      </c>
      <c r="C65" s="147" t="s">
        <v>514</v>
      </c>
      <c r="D65" s="147" t="s">
        <v>374</v>
      </c>
      <c r="E65" s="147" t="s">
        <v>462</v>
      </c>
      <c r="F65" s="147" t="s">
        <v>1323</v>
      </c>
      <c r="G65" s="147" t="s">
        <v>1324</v>
      </c>
    </row>
    <row r="66" spans="2:7" x14ac:dyDescent="0.25">
      <c r="B66" s="147">
        <v>5980</v>
      </c>
      <c r="C66" s="147" t="s">
        <v>513</v>
      </c>
      <c r="D66" s="147" t="s">
        <v>374</v>
      </c>
      <c r="E66" s="147" t="s">
        <v>462</v>
      </c>
      <c r="F66" s="147" t="s">
        <v>1323</v>
      </c>
      <c r="G66" s="147" t="s">
        <v>1329</v>
      </c>
    </row>
    <row r="67" spans="2:7" x14ac:dyDescent="0.25">
      <c r="B67" s="147">
        <v>5990</v>
      </c>
      <c r="C67" s="147" t="s">
        <v>512</v>
      </c>
      <c r="D67" s="147" t="s">
        <v>374</v>
      </c>
      <c r="E67" s="147" t="s">
        <v>462</v>
      </c>
      <c r="F67" s="147" t="s">
        <v>1323</v>
      </c>
      <c r="G67" s="147" t="s">
        <v>1329</v>
      </c>
    </row>
    <row r="68" spans="2:7" x14ac:dyDescent="0.25">
      <c r="B68" s="147">
        <v>6110</v>
      </c>
      <c r="C68" s="147" t="s">
        <v>508</v>
      </c>
      <c r="D68" s="147" t="s">
        <v>374</v>
      </c>
      <c r="E68" s="147" t="s">
        <v>462</v>
      </c>
      <c r="F68" s="147" t="s">
        <v>463</v>
      </c>
      <c r="G68" s="147" t="s">
        <v>1328</v>
      </c>
    </row>
    <row r="69" spans="2:7" x14ac:dyDescent="0.25">
      <c r="B69" s="147">
        <v>6120</v>
      </c>
      <c r="C69" s="147" t="s">
        <v>505</v>
      </c>
      <c r="D69" s="147" t="s">
        <v>374</v>
      </c>
      <c r="E69" s="147" t="s">
        <v>462</v>
      </c>
      <c r="F69" s="147" t="s">
        <v>463</v>
      </c>
      <c r="G69" s="147" t="s">
        <v>1328</v>
      </c>
    </row>
    <row r="70" spans="2:7" x14ac:dyDescent="0.25">
      <c r="B70" s="147">
        <v>6130</v>
      </c>
      <c r="C70" s="147" t="s">
        <v>502</v>
      </c>
      <c r="D70" s="147" t="s">
        <v>374</v>
      </c>
      <c r="E70" s="147" t="s">
        <v>462</v>
      </c>
      <c r="F70" s="147" t="s">
        <v>463</v>
      </c>
      <c r="G70" s="147" t="s">
        <v>1328</v>
      </c>
    </row>
    <row r="71" spans="2:7" x14ac:dyDescent="0.25">
      <c r="B71" s="147">
        <v>6140</v>
      </c>
      <c r="C71" s="147" t="s">
        <v>500</v>
      </c>
      <c r="D71" s="147" t="s">
        <v>374</v>
      </c>
      <c r="E71" s="147" t="s">
        <v>462</v>
      </c>
      <c r="F71" s="147" t="s">
        <v>463</v>
      </c>
      <c r="G71" s="147" t="s">
        <v>1328</v>
      </c>
    </row>
    <row r="72" spans="2:7" x14ac:dyDescent="0.25">
      <c r="B72" s="147">
        <v>6150</v>
      </c>
      <c r="C72" s="147" t="s">
        <v>496</v>
      </c>
      <c r="D72" s="147" t="s">
        <v>374</v>
      </c>
      <c r="E72" s="147" t="s">
        <v>462</v>
      </c>
      <c r="F72" s="147" t="s">
        <v>463</v>
      </c>
      <c r="G72" s="147" t="s">
        <v>1328</v>
      </c>
    </row>
    <row r="73" spans="2:7" x14ac:dyDescent="0.25">
      <c r="B73" s="147">
        <v>6160</v>
      </c>
      <c r="C73" s="147" t="s">
        <v>494</v>
      </c>
      <c r="D73" s="147" t="s">
        <v>374</v>
      </c>
      <c r="E73" s="147" t="s">
        <v>462</v>
      </c>
      <c r="F73" s="147" t="s">
        <v>463</v>
      </c>
      <c r="G73" s="147" t="s">
        <v>1328</v>
      </c>
    </row>
    <row r="74" spans="2:7" x14ac:dyDescent="0.25">
      <c r="B74" s="147">
        <v>6170</v>
      </c>
      <c r="C74" s="147" t="s">
        <v>492</v>
      </c>
      <c r="D74" s="147" t="s">
        <v>374</v>
      </c>
      <c r="E74" s="147" t="s">
        <v>462</v>
      </c>
      <c r="F74" s="147" t="s">
        <v>463</v>
      </c>
      <c r="G74" s="147" t="s">
        <v>1328</v>
      </c>
    </row>
    <row r="75" spans="2:7" x14ac:dyDescent="0.25">
      <c r="B75" s="147">
        <v>6190</v>
      </c>
      <c r="C75" s="147" t="s">
        <v>491</v>
      </c>
      <c r="D75" s="147" t="s">
        <v>374</v>
      </c>
      <c r="E75" s="147" t="s">
        <v>462</v>
      </c>
      <c r="F75" s="147" t="s">
        <v>463</v>
      </c>
      <c r="G75" s="147" t="s">
        <v>1328</v>
      </c>
    </row>
    <row r="76" spans="2:7" x14ac:dyDescent="0.25">
      <c r="B76" s="147">
        <v>62101</v>
      </c>
      <c r="C76" s="147" t="s">
        <v>507</v>
      </c>
      <c r="D76" s="147" t="s">
        <v>374</v>
      </c>
      <c r="E76" s="147" t="s">
        <v>462</v>
      </c>
      <c r="F76" s="147" t="s">
        <v>463</v>
      </c>
      <c r="G76" s="147" t="s">
        <v>1328</v>
      </c>
    </row>
    <row r="77" spans="2:7" x14ac:dyDescent="0.25">
      <c r="B77" s="147">
        <v>62102</v>
      </c>
      <c r="C77" s="147" t="s">
        <v>506</v>
      </c>
      <c r="D77" s="147" t="s">
        <v>374</v>
      </c>
      <c r="E77" s="147" t="s">
        <v>462</v>
      </c>
      <c r="F77" s="147" t="s">
        <v>463</v>
      </c>
      <c r="G77" s="147" t="s">
        <v>1328</v>
      </c>
    </row>
    <row r="78" spans="2:7" x14ac:dyDescent="0.25">
      <c r="B78" s="147">
        <v>62201</v>
      </c>
      <c r="C78" s="147" t="s">
        <v>504</v>
      </c>
      <c r="D78" s="147" t="s">
        <v>374</v>
      </c>
      <c r="E78" s="147" t="s">
        <v>462</v>
      </c>
      <c r="F78" s="147" t="s">
        <v>463</v>
      </c>
      <c r="G78" s="147" t="s">
        <v>1328</v>
      </c>
    </row>
    <row r="79" spans="2:7" x14ac:dyDescent="0.25">
      <c r="B79" s="147">
        <v>62202</v>
      </c>
      <c r="C79" s="147" t="s">
        <v>503</v>
      </c>
      <c r="D79" s="147" t="s">
        <v>374</v>
      </c>
      <c r="E79" s="147" t="s">
        <v>462</v>
      </c>
      <c r="F79" s="147" t="s">
        <v>463</v>
      </c>
      <c r="G79" s="147" t="s">
        <v>1328</v>
      </c>
    </row>
    <row r="80" spans="2:7" x14ac:dyDescent="0.25">
      <c r="B80" s="147">
        <v>62301</v>
      </c>
      <c r="C80" s="147" t="s">
        <v>502</v>
      </c>
      <c r="D80" s="147" t="s">
        <v>374</v>
      </c>
      <c r="E80" s="147" t="s">
        <v>462</v>
      </c>
      <c r="F80" s="147" t="s">
        <v>463</v>
      </c>
      <c r="G80" s="147" t="s">
        <v>1328</v>
      </c>
    </row>
    <row r="81" spans="2:7" x14ac:dyDescent="0.25">
      <c r="B81" s="147">
        <v>62302</v>
      </c>
      <c r="C81" s="147" t="s">
        <v>501</v>
      </c>
      <c r="D81" s="147" t="s">
        <v>374</v>
      </c>
      <c r="E81" s="147" t="s">
        <v>462</v>
      </c>
      <c r="F81" s="147" t="s">
        <v>463</v>
      </c>
      <c r="G81" s="147" t="s">
        <v>1328</v>
      </c>
    </row>
    <row r="82" spans="2:7" x14ac:dyDescent="0.25">
      <c r="B82" s="147">
        <v>62401</v>
      </c>
      <c r="C82" s="147" t="s">
        <v>1330</v>
      </c>
      <c r="D82" s="147" t="s">
        <v>374</v>
      </c>
      <c r="E82" s="147" t="s">
        <v>462</v>
      </c>
      <c r="F82" s="147" t="s">
        <v>463</v>
      </c>
      <c r="G82" s="147" t="s">
        <v>1328</v>
      </c>
    </row>
    <row r="83" spans="2:7" x14ac:dyDescent="0.25">
      <c r="B83" s="147">
        <v>62402</v>
      </c>
      <c r="C83" s="147" t="s">
        <v>498</v>
      </c>
      <c r="D83" s="147" t="s">
        <v>374</v>
      </c>
      <c r="E83" s="147" t="s">
        <v>462</v>
      </c>
      <c r="F83" s="147" t="s">
        <v>463</v>
      </c>
      <c r="G83" s="147" t="s">
        <v>1328</v>
      </c>
    </row>
    <row r="84" spans="2:7" x14ac:dyDescent="0.25">
      <c r="B84" s="147">
        <v>62403</v>
      </c>
      <c r="C84" s="147" t="s">
        <v>497</v>
      </c>
      <c r="D84" s="147" t="s">
        <v>374</v>
      </c>
      <c r="E84" s="147" t="s">
        <v>462</v>
      </c>
      <c r="F84" s="147" t="s">
        <v>463</v>
      </c>
      <c r="G84" s="147" t="s">
        <v>1328</v>
      </c>
    </row>
    <row r="85" spans="2:7" x14ac:dyDescent="0.25">
      <c r="B85" s="147">
        <v>62501</v>
      </c>
      <c r="C85" s="147" t="s">
        <v>496</v>
      </c>
      <c r="D85" s="147" t="s">
        <v>374</v>
      </c>
      <c r="E85" s="147" t="s">
        <v>462</v>
      </c>
      <c r="F85" s="147" t="s">
        <v>463</v>
      </c>
      <c r="G85" s="147" t="s">
        <v>1328</v>
      </c>
    </row>
    <row r="86" spans="2:7" x14ac:dyDescent="0.25">
      <c r="B86" s="147">
        <v>62502</v>
      </c>
      <c r="C86" s="147" t="s">
        <v>495</v>
      </c>
      <c r="D86" s="147" t="s">
        <v>374</v>
      </c>
      <c r="E86" s="147" t="s">
        <v>462</v>
      </c>
      <c r="F86" s="147" t="s">
        <v>463</v>
      </c>
      <c r="G86" s="147" t="s">
        <v>1328</v>
      </c>
    </row>
    <row r="87" spans="2:7" x14ac:dyDescent="0.25">
      <c r="B87" s="147">
        <v>62601</v>
      </c>
      <c r="C87" s="147" t="s">
        <v>494</v>
      </c>
      <c r="D87" s="147" t="s">
        <v>374</v>
      </c>
      <c r="E87" s="147" t="s">
        <v>462</v>
      </c>
      <c r="F87" s="147" t="s">
        <v>463</v>
      </c>
      <c r="G87" s="147" t="s">
        <v>1328</v>
      </c>
    </row>
    <row r="88" spans="2:7" x14ac:dyDescent="0.25">
      <c r="B88" s="147">
        <v>62602</v>
      </c>
      <c r="C88" s="147" t="s">
        <v>493</v>
      </c>
      <c r="D88" s="147" t="s">
        <v>374</v>
      </c>
      <c r="E88" s="147" t="s">
        <v>462</v>
      </c>
      <c r="F88" s="147" t="s">
        <v>463</v>
      </c>
      <c r="G88" s="147" t="s">
        <v>1328</v>
      </c>
    </row>
    <row r="89" spans="2:7" x14ac:dyDescent="0.25">
      <c r="B89" s="147">
        <v>6270</v>
      </c>
      <c r="C89" s="147" t="s">
        <v>492</v>
      </c>
      <c r="D89" s="147" t="s">
        <v>374</v>
      </c>
      <c r="E89" s="147" t="s">
        <v>462</v>
      </c>
      <c r="F89" s="147" t="s">
        <v>463</v>
      </c>
      <c r="G89" s="147" t="s">
        <v>1328</v>
      </c>
    </row>
    <row r="90" spans="2:7" x14ac:dyDescent="0.25">
      <c r="B90" s="147">
        <v>62901</v>
      </c>
      <c r="C90" s="147" t="s">
        <v>490</v>
      </c>
      <c r="D90" s="147" t="s">
        <v>374</v>
      </c>
      <c r="E90" s="147" t="s">
        <v>462</v>
      </c>
      <c r="F90" s="147" t="s">
        <v>463</v>
      </c>
      <c r="G90" s="147" t="s">
        <v>1328</v>
      </c>
    </row>
    <row r="91" spans="2:7" x14ac:dyDescent="0.25">
      <c r="B91" s="147">
        <v>62902</v>
      </c>
      <c r="C91" s="147" t="s">
        <v>489</v>
      </c>
      <c r="D91" s="147" t="s">
        <v>374</v>
      </c>
      <c r="E91" s="147" t="s">
        <v>462</v>
      </c>
      <c r="F91" s="147" t="s">
        <v>463</v>
      </c>
      <c r="G91" s="147" t="s">
        <v>1328</v>
      </c>
    </row>
    <row r="92" spans="2:7" x14ac:dyDescent="0.25">
      <c r="B92" s="147">
        <v>62903</v>
      </c>
      <c r="C92" s="147" t="s">
        <v>488</v>
      </c>
      <c r="D92" s="147" t="s">
        <v>374</v>
      </c>
      <c r="E92" s="147" t="s">
        <v>462</v>
      </c>
      <c r="F92" s="147" t="s">
        <v>463</v>
      </c>
      <c r="G92" s="147" t="s">
        <v>1328</v>
      </c>
    </row>
    <row r="93" spans="2:7" x14ac:dyDescent="0.25">
      <c r="B93" s="147">
        <v>62904</v>
      </c>
      <c r="C93" s="147" t="s">
        <v>487</v>
      </c>
      <c r="D93" s="147" t="s">
        <v>374</v>
      </c>
      <c r="E93" s="147" t="s">
        <v>462</v>
      </c>
      <c r="F93" s="147" t="s">
        <v>463</v>
      </c>
      <c r="G93" s="147" t="s">
        <v>1328</v>
      </c>
    </row>
    <row r="94" spans="2:7" x14ac:dyDescent="0.25">
      <c r="B94" s="147">
        <v>62905</v>
      </c>
      <c r="C94" s="147" t="s">
        <v>486</v>
      </c>
      <c r="D94" s="147" t="s">
        <v>374</v>
      </c>
      <c r="E94" s="147" t="s">
        <v>462</v>
      </c>
      <c r="F94" s="147" t="s">
        <v>463</v>
      </c>
      <c r="G94" s="147" t="s">
        <v>1328</v>
      </c>
    </row>
    <row r="95" spans="2:7" x14ac:dyDescent="0.25">
      <c r="B95" s="147">
        <v>6310</v>
      </c>
      <c r="C95" s="147" t="s">
        <v>484</v>
      </c>
      <c r="D95" s="147" t="s">
        <v>374</v>
      </c>
      <c r="E95" s="147" t="s">
        <v>462</v>
      </c>
      <c r="F95" s="147" t="s">
        <v>463</v>
      </c>
      <c r="G95" s="147" t="s">
        <v>1328</v>
      </c>
    </row>
    <row r="96" spans="2:7" x14ac:dyDescent="0.25">
      <c r="B96" s="147">
        <v>6320</v>
      </c>
      <c r="C96" s="147" t="s">
        <v>483</v>
      </c>
      <c r="D96" s="147" t="s">
        <v>374</v>
      </c>
      <c r="E96" s="147" t="s">
        <v>462</v>
      </c>
      <c r="F96" s="147" t="s">
        <v>463</v>
      </c>
      <c r="G96" s="147" t="s">
        <v>1328</v>
      </c>
    </row>
    <row r="97" spans="2:7" x14ac:dyDescent="0.25">
      <c r="B97" s="147">
        <v>9910</v>
      </c>
      <c r="C97" s="147" t="s">
        <v>480</v>
      </c>
      <c r="D97" s="147" t="s">
        <v>389</v>
      </c>
      <c r="E97" s="147" t="s">
        <v>1574</v>
      </c>
      <c r="F97" s="147"/>
      <c r="G97" s="147"/>
    </row>
  </sheetData>
  <autoFilter ref="B4:G97"/>
  <pageMargins left="0.7" right="0.7" top="0.75" bottom="0.75" header="0.3" footer="0.3"/>
  <pageSetup scale="43"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Base Maestra</vt:lpstr>
      <vt:lpstr>Instrucciones</vt:lpstr>
      <vt:lpstr>Resumen de Calidad</vt:lpstr>
      <vt:lpstr>Evaluación-2024</vt:lpstr>
      <vt:lpstr>XX.CVEPRES-2023</vt:lpstr>
      <vt:lpstr>Catálogo Esp-Temp</vt:lpstr>
      <vt:lpstr>Catálogo CAI</vt:lpstr>
      <vt:lpstr>Catálogo COG</vt:lpstr>
      <vt:lpstr>1.COG=CFA</vt:lpstr>
      <vt:lpstr>2.CAI=CFA</vt:lpstr>
      <vt:lpstr>Catálogo IP</vt:lpstr>
      <vt:lpstr>CFA=HP</vt:lpstr>
      <vt:lpstr>FF=HF</vt:lpstr>
      <vt:lpstr>FF=FS</vt:lpstr>
      <vt:lpstr>COG=FP</vt:lpstr>
      <vt:lpstr>'1.COG=CFA'!Área_de_impresión</vt:lpstr>
      <vt:lpstr>'2.CAI=CFA'!Área_de_impresión</vt:lpstr>
      <vt:lpstr>'Catálogo CAI'!Área_de_impresión</vt:lpstr>
      <vt:lpstr>'Catálogo COG'!Área_de_impresión</vt:lpstr>
      <vt:lpstr>'Catálogo Esp-Temp'!Área_de_impresión</vt:lpstr>
      <vt:lpstr>'Catálogo IP'!Área_de_impresión</vt:lpstr>
      <vt:lpstr>'CFA=HP'!Área_de_impresión</vt:lpstr>
      <vt:lpstr>'COG=FP'!Área_de_impresión</vt:lpstr>
      <vt:lpstr>'Evaluación-2024'!Área_de_impresión</vt:lpstr>
      <vt:lpstr>'FF=FS'!Área_de_impresión</vt:lpstr>
      <vt:lpstr>'FF=HF'!Área_de_impresión</vt:lpstr>
      <vt:lpstr>Instrucciones!Área_de_impresión</vt:lpstr>
      <vt:lpstr>'Resumen de Calidad'!Área_de_impresión</vt:lpstr>
      <vt:lpstr>'XX.CVEPRES-2023'!Área_de_impresión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Nayeli Ortiz Juárez</cp:lastModifiedBy>
  <dcterms:created xsi:type="dcterms:W3CDTF">2022-05-02T14:35:34Z</dcterms:created>
  <dcterms:modified xsi:type="dcterms:W3CDTF">2024-07-09T00:02:10Z</dcterms:modified>
</cp:coreProperties>
</file>